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gbella19/Desktop/"/>
    </mc:Choice>
  </mc:AlternateContent>
  <xr:revisionPtr revIDLastSave="0" documentId="13_ncr:1_{16A4CC20-32C1-DA44-A865-B1EDCDBD1A9A}" xr6:coauthVersionLast="47" xr6:coauthVersionMax="47" xr10:uidLastSave="{00000000-0000-0000-0000-000000000000}"/>
  <bookViews>
    <workbookView xWindow="18480" yWindow="500" windowWidth="25400" windowHeight="1782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6" i="1" l="1"/>
  <c r="D36" i="1"/>
  <c r="E2" i="1"/>
  <c r="E3" i="1"/>
  <c r="E4" i="1"/>
  <c r="E14" i="1"/>
  <c r="E22" i="1"/>
  <c r="D2" i="1"/>
  <c r="D3" i="1"/>
  <c r="D4" i="1"/>
  <c r="D14" i="1"/>
  <c r="D22" i="1"/>
  <c r="H22" i="1"/>
  <c r="G22" i="1"/>
  <c r="H14" i="1"/>
  <c r="G14" i="1"/>
  <c r="H3" i="1"/>
  <c r="G3" i="1"/>
  <c r="H2" i="1"/>
  <c r="G2" i="1"/>
  <c r="H4" i="1"/>
  <c r="H24" i="1"/>
  <c r="H28" i="1"/>
  <c r="H36" i="1"/>
  <c r="H39" i="1"/>
  <c r="H42" i="1"/>
  <c r="G4" i="1"/>
  <c r="G24" i="1"/>
  <c r="G28" i="1"/>
  <c r="G36" i="1"/>
  <c r="G39" i="1"/>
  <c r="G42" i="1"/>
  <c r="H29" i="1"/>
  <c r="G29" i="1"/>
  <c r="H25" i="1"/>
  <c r="G25" i="1"/>
</calcChain>
</file>

<file path=xl/sharedStrings.xml><?xml version="1.0" encoding="utf-8"?>
<sst xmlns="http://schemas.openxmlformats.org/spreadsheetml/2006/main" count="67" uniqueCount="44">
  <si>
    <t>Tipologia</t>
  </si>
  <si>
    <t>Categoria</t>
  </si>
  <si>
    <t>Scenario A</t>
  </si>
  <si>
    <t>Scenario B</t>
  </si>
  <si>
    <t>Dettaglio</t>
  </si>
  <si>
    <t>Benefici ricavabili dall'attività ricreativa</t>
  </si>
  <si>
    <t>Turisti che soggiornano</t>
  </si>
  <si>
    <t>Visite giornaliere</t>
  </si>
  <si>
    <t>B</t>
  </si>
  <si>
    <t>Benefici ricavabili da altre attività ricreative</t>
  </si>
  <si>
    <t xml:space="preserve">Caccia </t>
  </si>
  <si>
    <t>Pesca</t>
  </si>
  <si>
    <t>Benefici ricavabili dall'attività di raccolta funghi</t>
  </si>
  <si>
    <t>licenza giornaliera</t>
  </si>
  <si>
    <t>licenza annuale</t>
  </si>
  <si>
    <t>integrazione annuale</t>
  </si>
  <si>
    <t>Stima dei costi esterni del trasporto dovuti all'inquinamento</t>
  </si>
  <si>
    <t>S.Sofia-Camaldoli (auto)</t>
  </si>
  <si>
    <t>Poppi-Camaldoli (auto)</t>
  </si>
  <si>
    <t>S.Sofia-Ridracoli (auto)</t>
  </si>
  <si>
    <t>Poppi-Ridracoli (auto)</t>
  </si>
  <si>
    <t>Foresta Lama (bus)</t>
  </si>
  <si>
    <t>Visitatori giornalieri (auto)</t>
  </si>
  <si>
    <t>C</t>
  </si>
  <si>
    <t>con recupero</t>
  </si>
  <si>
    <t>senza recupero</t>
  </si>
  <si>
    <t>Valore dell'esternalità legata alla produzione di rifiuti da parte dei visitatori giornalieri</t>
  </si>
  <si>
    <t>SCENARIO A</t>
  </si>
  <si>
    <t>Opzione 1</t>
  </si>
  <si>
    <t>SCENARIO B</t>
  </si>
  <si>
    <t>r</t>
  </si>
  <si>
    <t>Benefici dovuti ai prodotti non-timber:</t>
  </si>
  <si>
    <t>analisi annuale</t>
  </si>
  <si>
    <t>Valore dei danni creati dai turisti</t>
  </si>
  <si>
    <t>gestione dei rifiuti con recupero</t>
  </si>
  <si>
    <t>tasso di sconto</t>
  </si>
  <si>
    <t>Scenario A anno 1</t>
  </si>
  <si>
    <t>Tassa ambientale</t>
  </si>
  <si>
    <t>Scenario B anno 1</t>
  </si>
  <si>
    <t>mediana DAP empirica</t>
  </si>
  <si>
    <t>Valore attuale</t>
  </si>
  <si>
    <t>TOT</t>
  </si>
  <si>
    <t>Valore dell'esternalità legata alla produzione di rifiuti da parte dei turisti che soggiornano</t>
  </si>
  <si>
    <t>gestione dei rifiuti senza recupero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</si>
</sst>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10" zoomScaleNormal="110" workbookViewId="0">
      <selection activeCell="F37" sqref="F37:F38"/>
    </sheetView>
  </sheetViews>
  <sheetFormatPr baseColWidth="10" defaultColWidth="8.83203125" defaultRowHeight="15" x14ac:dyDescent="0.2"/>
  <cols>
    <col min="1" max="1" width="27" customWidth="1"/>
    <col min="2" max="2" width="17.33203125" customWidth="1"/>
    <col min="3" max="3" width="9.33203125" style="4" customWidth="1"/>
    <col min="4" max="4" width="14.1640625" style="4" customWidth="1"/>
    <col min="5" max="5" width="11.5" style="4" customWidth="1"/>
    <col min="6" max="6" width="16" customWidth="1"/>
    <col min="7" max="7" width="15.1640625" style="4" customWidth="1"/>
    <col min="8" max="8" width="15.5" style="4" customWidth="1"/>
  </cols>
  <sheetData>
    <row r="1" spans="1:12" ht="16" x14ac:dyDescent="0.2">
      <c r="A1" s="3" t="s">
        <v>0</v>
      </c>
      <c r="B1" t="s">
        <v>4</v>
      </c>
      <c r="C1" s="4" t="s">
        <v>1</v>
      </c>
      <c r="D1" s="4" t="s">
        <v>2</v>
      </c>
      <c r="E1" s="4" t="s">
        <v>3</v>
      </c>
      <c r="G1" s="4" t="s">
        <v>36</v>
      </c>
      <c r="H1" s="4" t="s">
        <v>38</v>
      </c>
      <c r="J1" s="13"/>
      <c r="K1" s="13"/>
      <c r="L1" s="13"/>
    </row>
    <row r="2" spans="1:12" ht="52.5" customHeight="1" x14ac:dyDescent="0.2">
      <c r="A2" s="3" t="s">
        <v>5</v>
      </c>
      <c r="B2" s="3" t="s">
        <v>6</v>
      </c>
      <c r="C2" s="4" t="s">
        <v>8</v>
      </c>
      <c r="D2" s="8">
        <f>61416*8.71</f>
        <v>534933.3600000001</v>
      </c>
      <c r="E2" s="8">
        <f>29846*8.71</f>
        <v>259958.66000000003</v>
      </c>
      <c r="G2" s="8">
        <f>2*D2</f>
        <v>1069866.7200000002</v>
      </c>
      <c r="H2" s="8">
        <f>2*E2</f>
        <v>519917.32000000007</v>
      </c>
    </row>
    <row r="3" spans="1:12" ht="16" x14ac:dyDescent="0.2">
      <c r="A3" s="3"/>
      <c r="B3" s="3" t="s">
        <v>7</v>
      </c>
      <c r="C3" s="4" t="s">
        <v>8</v>
      </c>
      <c r="D3" s="8">
        <f>48000*8.71</f>
        <v>418080.00000000006</v>
      </c>
      <c r="E3" s="8">
        <f>48000*8.71</f>
        <v>418080.00000000006</v>
      </c>
      <c r="G3" s="8">
        <f>48000*8.71</f>
        <v>418080.00000000006</v>
      </c>
      <c r="H3" s="8">
        <f>48000*8.71</f>
        <v>418080.00000000006</v>
      </c>
    </row>
    <row r="4" spans="1:12" x14ac:dyDescent="0.2">
      <c r="A4" s="3"/>
      <c r="B4" s="3"/>
      <c r="D4" s="9">
        <f>SUM(D2:D3)</f>
        <v>953013.3600000001</v>
      </c>
      <c r="E4" s="9">
        <f>SUM(E2:E3)</f>
        <v>678038.66000000015</v>
      </c>
      <c r="G4" s="9">
        <f>G2+G3</f>
        <v>1487946.7200000002</v>
      </c>
      <c r="H4" s="9">
        <f>H2+H3</f>
        <v>937997.32000000007</v>
      </c>
    </row>
    <row r="5" spans="1:12" x14ac:dyDescent="0.2">
      <c r="A5" s="3"/>
      <c r="B5" s="3"/>
    </row>
    <row r="6" spans="1:12" ht="39" customHeight="1" x14ac:dyDescent="0.2">
      <c r="A6" s="3" t="s">
        <v>9</v>
      </c>
      <c r="B6" s="3" t="s">
        <v>10</v>
      </c>
      <c r="C6" s="4" t="s">
        <v>8</v>
      </c>
      <c r="D6" s="4">
        <v>0</v>
      </c>
      <c r="E6" s="4">
        <v>0</v>
      </c>
      <c r="G6" s="4">
        <v>0</v>
      </c>
      <c r="H6" s="4">
        <v>0</v>
      </c>
    </row>
    <row r="7" spans="1:12" ht="16" x14ac:dyDescent="0.2">
      <c r="A7" s="3"/>
      <c r="B7" s="3" t="s">
        <v>11</v>
      </c>
      <c r="C7" s="4" t="s">
        <v>8</v>
      </c>
      <c r="D7" s="2">
        <v>3820</v>
      </c>
      <c r="E7" s="2">
        <v>3820</v>
      </c>
      <c r="G7" s="2">
        <v>3820</v>
      </c>
      <c r="H7" s="2">
        <v>3820</v>
      </c>
    </row>
    <row r="8" spans="1:12" x14ac:dyDescent="0.2">
      <c r="A8" s="3"/>
      <c r="B8" s="3"/>
    </row>
    <row r="9" spans="1:12" x14ac:dyDescent="0.2">
      <c r="A9" s="3"/>
      <c r="B9" s="3"/>
    </row>
    <row r="10" spans="1:12" ht="36" customHeight="1" x14ac:dyDescent="0.2">
      <c r="A10" s="3" t="s">
        <v>31</v>
      </c>
      <c r="B10" s="3"/>
    </row>
    <row r="11" spans="1:12" ht="42" customHeight="1" x14ac:dyDescent="0.2">
      <c r="A11" s="3" t="s">
        <v>12</v>
      </c>
      <c r="B11" s="3" t="s">
        <v>13</v>
      </c>
      <c r="C11" s="4" t="s">
        <v>8</v>
      </c>
      <c r="D11" s="4">
        <v>17622</v>
      </c>
      <c r="E11" s="4">
        <v>17622</v>
      </c>
      <c r="G11" s="4">
        <v>17622</v>
      </c>
      <c r="H11" s="4">
        <v>17622</v>
      </c>
    </row>
    <row r="12" spans="1:12" ht="16" x14ac:dyDescent="0.2">
      <c r="A12" s="3"/>
      <c r="B12" s="3" t="s">
        <v>14</v>
      </c>
      <c r="C12" s="4" t="s">
        <v>8</v>
      </c>
      <c r="D12" s="4">
        <v>28400</v>
      </c>
      <c r="E12" s="4">
        <v>28400</v>
      </c>
      <c r="G12" s="4">
        <v>28400</v>
      </c>
      <c r="H12" s="4">
        <v>28400</v>
      </c>
    </row>
    <row r="13" spans="1:12" ht="16" x14ac:dyDescent="0.2">
      <c r="A13" s="3"/>
      <c r="B13" s="3" t="s">
        <v>15</v>
      </c>
      <c r="C13" s="4" t="s">
        <v>8</v>
      </c>
      <c r="D13" s="4">
        <v>16410</v>
      </c>
      <c r="E13" s="4">
        <v>16410</v>
      </c>
      <c r="G13" s="4">
        <v>16410</v>
      </c>
      <c r="H13" s="4">
        <v>16410</v>
      </c>
    </row>
    <row r="14" spans="1:12" x14ac:dyDescent="0.2">
      <c r="A14" s="3"/>
      <c r="B14" s="3"/>
      <c r="D14" s="2">
        <f>SUM(D11:D13)</f>
        <v>62432</v>
      </c>
      <c r="E14" s="2">
        <f>SUM(E11:E13)</f>
        <v>62432</v>
      </c>
      <c r="G14" s="2">
        <f>G11+G12+G13</f>
        <v>62432</v>
      </c>
      <c r="H14" s="2">
        <f>H11+H12+H13</f>
        <v>62432</v>
      </c>
    </row>
    <row r="15" spans="1:12" x14ac:dyDescent="0.2">
      <c r="A15" s="3"/>
      <c r="B15" s="3"/>
    </row>
    <row r="16" spans="1:12" ht="48" x14ac:dyDescent="0.2">
      <c r="A16" s="3" t="s">
        <v>16</v>
      </c>
      <c r="B16" s="3" t="s">
        <v>17</v>
      </c>
      <c r="C16" s="4" t="s">
        <v>23</v>
      </c>
      <c r="D16" s="4">
        <v>10713</v>
      </c>
      <c r="E16" s="4">
        <v>7652</v>
      </c>
      <c r="G16" s="4">
        <v>10713</v>
      </c>
      <c r="H16" s="4">
        <v>7652</v>
      </c>
    </row>
    <row r="17" spans="1:10" ht="32" x14ac:dyDescent="0.2">
      <c r="A17" s="3"/>
      <c r="B17" s="3" t="s">
        <v>18</v>
      </c>
      <c r="C17" s="4" t="s">
        <v>23</v>
      </c>
      <c r="D17" s="4">
        <v>3105</v>
      </c>
      <c r="E17" s="4">
        <v>2329</v>
      </c>
      <c r="G17" s="4">
        <v>3105</v>
      </c>
      <c r="H17" s="4">
        <v>2329</v>
      </c>
    </row>
    <row r="18" spans="1:10" ht="32" x14ac:dyDescent="0.2">
      <c r="A18" s="3"/>
      <c r="B18" s="3" t="s">
        <v>19</v>
      </c>
      <c r="C18" s="4" t="s">
        <v>23</v>
      </c>
      <c r="D18" s="4">
        <v>3373</v>
      </c>
      <c r="E18" s="4">
        <v>2998</v>
      </c>
      <c r="G18" s="4">
        <v>3373</v>
      </c>
      <c r="H18" s="4">
        <v>2998</v>
      </c>
    </row>
    <row r="19" spans="1:10" ht="32" x14ac:dyDescent="0.2">
      <c r="A19" s="3"/>
      <c r="B19" s="3" t="s">
        <v>20</v>
      </c>
      <c r="C19" s="4" t="s">
        <v>23</v>
      </c>
      <c r="D19" s="4">
        <v>10031</v>
      </c>
      <c r="E19" s="4">
        <v>6687</v>
      </c>
      <c r="G19" s="4">
        <v>10031</v>
      </c>
      <c r="H19" s="4">
        <v>6687</v>
      </c>
    </row>
    <row r="20" spans="1:10" ht="16" x14ac:dyDescent="0.2">
      <c r="A20" s="3"/>
      <c r="B20" s="3" t="s">
        <v>21</v>
      </c>
      <c r="C20" s="4" t="s">
        <v>23</v>
      </c>
      <c r="D20" s="4">
        <v>265</v>
      </c>
      <c r="E20" s="4">
        <v>265</v>
      </c>
      <c r="G20" s="4">
        <v>265</v>
      </c>
      <c r="H20" s="4">
        <v>265</v>
      </c>
    </row>
    <row r="21" spans="1:10" ht="32" x14ac:dyDescent="0.2">
      <c r="A21" s="3"/>
      <c r="B21" s="3" t="s">
        <v>22</v>
      </c>
      <c r="C21" s="4" t="s">
        <v>23</v>
      </c>
      <c r="D21" s="4">
        <v>18240</v>
      </c>
      <c r="E21" s="4">
        <v>18240</v>
      </c>
      <c r="G21" s="4">
        <v>18240</v>
      </c>
      <c r="H21" s="4">
        <v>18240</v>
      </c>
    </row>
    <row r="22" spans="1:10" x14ac:dyDescent="0.2">
      <c r="A22" s="3"/>
      <c r="B22" s="3"/>
      <c r="D22" s="2">
        <f>SUM(D16:D21)</f>
        <v>45727</v>
      </c>
      <c r="E22" s="2">
        <f>SUM(E16:E21)</f>
        <v>38171</v>
      </c>
      <c r="G22" s="2">
        <f>G16+G17+G18+G19+G20+G21</f>
        <v>45727</v>
      </c>
      <c r="H22" s="2">
        <f>H16+H17+H18+H19+H20+H21</f>
        <v>38171</v>
      </c>
    </row>
    <row r="23" spans="1:10" x14ac:dyDescent="0.2">
      <c r="A23" s="3"/>
      <c r="B23" s="3"/>
    </row>
    <row r="24" spans="1:10" ht="22" customHeight="1" x14ac:dyDescent="0.2">
      <c r="A24" s="12" t="s">
        <v>42</v>
      </c>
      <c r="B24" s="3" t="s">
        <v>24</v>
      </c>
      <c r="C24" s="4" t="s">
        <v>23</v>
      </c>
      <c r="D24" s="7">
        <v>4735</v>
      </c>
      <c r="E24" s="7">
        <v>1888</v>
      </c>
      <c r="G24" s="7">
        <f>3*D24</f>
        <v>14205</v>
      </c>
      <c r="H24" s="7">
        <f>3*E24</f>
        <v>5664</v>
      </c>
      <c r="J24" s="13"/>
    </row>
    <row r="25" spans="1:10" ht="39.75" customHeight="1" x14ac:dyDescent="0.2">
      <c r="A25" s="12"/>
      <c r="B25" s="3" t="s">
        <v>25</v>
      </c>
      <c r="C25" s="4" t="s">
        <v>23</v>
      </c>
      <c r="D25" s="7">
        <v>8184</v>
      </c>
      <c r="E25" s="7">
        <v>3264</v>
      </c>
      <c r="G25" s="7">
        <f>3*D25</f>
        <v>24552</v>
      </c>
      <c r="H25" s="7">
        <f>3*E25</f>
        <v>9792</v>
      </c>
      <c r="J25" s="13"/>
    </row>
    <row r="26" spans="1:10" x14ac:dyDescent="0.2">
      <c r="A26" s="3"/>
      <c r="B26" s="3"/>
      <c r="D26"/>
      <c r="E26"/>
      <c r="G26"/>
      <c r="H26"/>
    </row>
    <row r="27" spans="1:10" x14ac:dyDescent="0.2">
      <c r="A27" s="3"/>
      <c r="B27" s="3"/>
      <c r="D27"/>
      <c r="E27"/>
      <c r="G27"/>
      <c r="H27"/>
    </row>
    <row r="28" spans="1:10" ht="24" customHeight="1" x14ac:dyDescent="0.2">
      <c r="A28" s="12" t="s">
        <v>26</v>
      </c>
      <c r="B28" s="3" t="s">
        <v>24</v>
      </c>
      <c r="C28" s="4" t="s">
        <v>23</v>
      </c>
      <c r="D28" s="7">
        <v>497</v>
      </c>
      <c r="E28" s="7">
        <v>497</v>
      </c>
      <c r="G28" s="7">
        <f>3*D28</f>
        <v>1491</v>
      </c>
      <c r="H28" s="7">
        <f>3*E28</f>
        <v>1491</v>
      </c>
      <c r="J28" s="13"/>
    </row>
    <row r="29" spans="1:10" ht="22" customHeight="1" x14ac:dyDescent="0.2">
      <c r="A29" s="12"/>
      <c r="B29" s="3" t="s">
        <v>25</v>
      </c>
      <c r="C29" s="4" t="s">
        <v>23</v>
      </c>
      <c r="D29" s="7">
        <v>859</v>
      </c>
      <c r="E29" s="7">
        <v>859</v>
      </c>
      <c r="G29" s="7">
        <f>3*D29</f>
        <v>2577</v>
      </c>
      <c r="H29" s="7">
        <f>3*E29</f>
        <v>2577</v>
      </c>
      <c r="J29" s="13"/>
    </row>
    <row r="30" spans="1:10" x14ac:dyDescent="0.2">
      <c r="D30" s="2"/>
      <c r="E30" s="2"/>
    </row>
    <row r="31" spans="1:10" x14ac:dyDescent="0.2">
      <c r="D31" s="2"/>
      <c r="E31" s="2"/>
    </row>
    <row r="32" spans="1:10" x14ac:dyDescent="0.2">
      <c r="A32" t="s">
        <v>33</v>
      </c>
      <c r="C32" s="4" t="s">
        <v>23</v>
      </c>
      <c r="D32" s="4">
        <v>0</v>
      </c>
      <c r="E32" s="4">
        <v>0</v>
      </c>
      <c r="G32" s="4">
        <v>0</v>
      </c>
      <c r="H32" s="4">
        <v>0</v>
      </c>
    </row>
    <row r="33" spans="1:8" x14ac:dyDescent="0.2">
      <c r="A33" t="s">
        <v>37</v>
      </c>
      <c r="B33" t="s">
        <v>39</v>
      </c>
      <c r="C33" s="4" t="s">
        <v>23</v>
      </c>
      <c r="D33" s="10"/>
      <c r="E33" s="10"/>
      <c r="G33" s="10"/>
      <c r="H33" s="10"/>
    </row>
    <row r="35" spans="1:8" x14ac:dyDescent="0.2">
      <c r="A35" s="1"/>
      <c r="B35" s="1"/>
      <c r="C35" s="2"/>
      <c r="D35" s="2" t="s">
        <v>27</v>
      </c>
      <c r="E35" s="2" t="s">
        <v>29</v>
      </c>
      <c r="G35" s="2" t="s">
        <v>27</v>
      </c>
      <c r="H35" s="2" t="s">
        <v>29</v>
      </c>
    </row>
    <row r="36" spans="1:8" x14ac:dyDescent="0.2">
      <c r="A36" s="1" t="s">
        <v>32</v>
      </c>
      <c r="B36" s="12" t="s">
        <v>43</v>
      </c>
      <c r="C36" s="2" t="s">
        <v>28</v>
      </c>
      <c r="D36" s="9">
        <f>D4+D7+D14-D22-D24-D28-D32</f>
        <v>968306.3600000001</v>
      </c>
      <c r="E36" s="9">
        <f>E4+E7+E14-E22-E24-E28-E32</f>
        <v>703734.66000000015</v>
      </c>
      <c r="G36" s="9">
        <f>G4+G7+G14+G22-G24-G28-G32</f>
        <v>1584229.7200000002</v>
      </c>
      <c r="H36" s="9">
        <f>H4+H7+H14-H22-H24-H28-H32</f>
        <v>958923.32000000007</v>
      </c>
    </row>
    <row r="37" spans="1:8" ht="37.5" customHeight="1" x14ac:dyDescent="0.2">
      <c r="A37" s="1"/>
      <c r="B37" s="12"/>
      <c r="C37" s="2"/>
      <c r="D37" s="6"/>
      <c r="E37" s="6"/>
      <c r="F37" s="12" t="s">
        <v>34</v>
      </c>
    </row>
    <row r="38" spans="1:8" x14ac:dyDescent="0.2">
      <c r="F38" s="12"/>
      <c r="G38" s="4" t="s">
        <v>40</v>
      </c>
      <c r="H38" s="4" t="s">
        <v>40</v>
      </c>
    </row>
    <row r="39" spans="1:8" x14ac:dyDescent="0.2">
      <c r="A39" t="s">
        <v>35</v>
      </c>
      <c r="B39" t="s">
        <v>30</v>
      </c>
      <c r="C39" s="4">
        <v>0.08</v>
      </c>
      <c r="D39" s="9"/>
      <c r="E39" s="9"/>
      <c r="G39" s="9">
        <f>G36/(1+C39)</f>
        <v>1466879.3703703706</v>
      </c>
      <c r="H39" s="9">
        <f>H36/(1+C39)</f>
        <v>887891.96296296292</v>
      </c>
    </row>
    <row r="40" spans="1:8" x14ac:dyDescent="0.2">
      <c r="D40" s="9"/>
      <c r="E40" s="9"/>
      <c r="G40" s="9"/>
      <c r="H40" s="9"/>
    </row>
    <row r="41" spans="1:8" x14ac:dyDescent="0.2">
      <c r="D41" s="5"/>
      <c r="E41" s="5"/>
      <c r="G41" s="2" t="s">
        <v>41</v>
      </c>
      <c r="H41" s="2" t="s">
        <v>41</v>
      </c>
    </row>
    <row r="42" spans="1:8" x14ac:dyDescent="0.2">
      <c r="G42" s="11">
        <f>D36+G39</f>
        <v>2435185.7303703707</v>
      </c>
      <c r="H42" s="11">
        <f>E36+H39</f>
        <v>1591626.6229629631</v>
      </c>
    </row>
  </sheetData>
  <mergeCells count="7">
    <mergeCell ref="B36:B37"/>
    <mergeCell ref="J1:L1"/>
    <mergeCell ref="J24:J25"/>
    <mergeCell ref="J28:J29"/>
    <mergeCell ref="A24:A25"/>
    <mergeCell ref="A28:A29"/>
    <mergeCell ref="F37:F3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Giovanni Bella</cp:lastModifiedBy>
  <cp:lastPrinted>2022-06-27T08:00:24Z</cp:lastPrinted>
  <dcterms:created xsi:type="dcterms:W3CDTF">2017-03-10T09:58:15Z</dcterms:created>
  <dcterms:modified xsi:type="dcterms:W3CDTF">2026-03-09T12:38:15Z</dcterms:modified>
</cp:coreProperties>
</file>