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09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7D9D0733-9744-6948-A477-4A1482E3EC38}" xr6:coauthVersionLast="47" xr6:coauthVersionMax="47" xr10:uidLastSave="{00000000-0000-0000-0000-000000000000}"/>
  <bookViews>
    <workbookView xWindow="3140" yWindow="1220" windowWidth="33280" windowHeight="1926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2" i="1" l="1"/>
  <c r="D22" i="1"/>
  <c r="H25" i="1"/>
  <c r="G25" i="1"/>
  <c r="E25" i="1"/>
  <c r="D25" i="1"/>
  <c r="G19" i="1"/>
  <c r="H19" i="1"/>
  <c r="H18" i="1"/>
  <c r="G18" i="1"/>
  <c r="G15" i="1"/>
  <c r="H15" i="1"/>
  <c r="H14" i="1"/>
  <c r="G14" i="1"/>
  <c r="H21" i="1"/>
  <c r="G21" i="1"/>
  <c r="G12" i="1"/>
  <c r="H6" i="1"/>
  <c r="H8" i="1"/>
  <c r="H9" i="1"/>
  <c r="H10" i="1"/>
  <c r="G6" i="1"/>
  <c r="G8" i="1"/>
  <c r="G9" i="1"/>
  <c r="G10" i="1"/>
  <c r="H5" i="1"/>
  <c r="G5" i="1"/>
  <c r="H3" i="1"/>
  <c r="G3" i="1"/>
  <c r="H2" i="1"/>
  <c r="G2" i="1"/>
  <c r="D12" i="1"/>
  <c r="E21" i="1"/>
  <c r="D21" i="1"/>
  <c r="D19" i="1"/>
  <c r="E19" i="1"/>
  <c r="E18" i="1"/>
  <c r="D18" i="1"/>
  <c r="E15" i="1"/>
  <c r="D15" i="1"/>
  <c r="E14" i="1"/>
  <c r="D14" i="1"/>
  <c r="E10" i="1"/>
  <c r="D10" i="1"/>
  <c r="E9" i="1"/>
  <c r="D9" i="1"/>
  <c r="E8" i="1"/>
  <c r="D8" i="1"/>
  <c r="E6" i="1"/>
  <c r="D6" i="1"/>
  <c r="E5" i="1"/>
  <c r="D5" i="1"/>
  <c r="E2" i="1"/>
  <c r="D2" i="1"/>
  <c r="E3" i="1"/>
  <c r="D3" i="1"/>
  <c r="H28" i="1"/>
  <c r="G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<sst xmlns="http://schemas.openxmlformats.org/spreadsheetml/2006/main" count="52" uniqueCount="38">
  <si>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</si>
  <si>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</si>
  <si>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</si>
  <si>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</si>
  <si>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</si>
  <si>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</si>
  <si>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</si>
  <si>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</si>
  <si>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</si>
  <si>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</si>
  <si>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</si>
  <si>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</si>
  <si>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</si>
  <si>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</si>
  <si>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</si>
  <si>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</si>
  <si>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Raccolta FUNGHI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</si>
  <si>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</si>
  <si>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</si>
  <si>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</si>
  <si>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</si>
  <si>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</si>
  <si>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</si>
  <si>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</si>
  <si>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</si>
  <si>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</si>
  <si>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</si>
  <si>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</si>
  <si>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</si>
  <si>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</si>
  <si>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</si>
  <si>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</si>
  <si>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</si>
  <si>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r>
      <t xml:space="preserve">gestione dei rifiuti </t>
    </r>
    <r>
      <rPr>
        <u/>
        <sz val="11"/>
        <color theme="1"/>
        <rFont val="Calibri (Body)"/>
      </rPr>
      <t>con recupero</t>
    </r>
  </si>
  <si>
    <t>SCENARIO A anno 0</t>
  </si>
  <si>
    <t>SCENARIO B anno 0</t>
  </si>
  <si>
    <t>SCENARIO A anno 1</t>
  </si>
  <si>
    <t>SCENARIO B anno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</si>
</sst>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topLeftCell="A10" zoomScale="180" zoomScaleNormal="180" workbookViewId="0">
      <selection activeCell="G28" sqref="G28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20"/>
      <c r="K1" s="20"/>
      <c r="L1" s="20"/>
    </row>
    <row r="2" spans="1:12" ht="35" customHeight="1" x14ac:dyDescent="0.2">
      <c r="A2" s="3" t="s">
        <v>7</v>
      </c>
      <c r="B2" s="3" t="s">
        <v>8</v>
      </c>
      <c r="D2" s="10">
        <f>D4-D3</f>
        <v>1384.2</v>
      </c>
      <c r="E2" s="10">
        <f>E4-E3</f>
        <v>7813.8</v>
      </c>
      <c r="G2" s="10">
        <f>G4-G3</f>
        <v>1384.2</v>
      </c>
      <c r="H2" s="10">
        <f>H4-H3</f>
        <v>7813.8</v>
      </c>
    </row>
    <row r="3" spans="1:12" ht="16" x14ac:dyDescent="0.2">
      <c r="A3" s="3"/>
      <c r="B3" s="3" t="s">
        <v>9</v>
      </c>
      <c r="D3" s="10">
        <f>0.1*D4</f>
        <v>153.80000000000001</v>
      </c>
      <c r="E3" s="10">
        <f>0.1*E4</f>
        <v>868.2</v>
      </c>
      <c r="G3" s="10">
        <f>0.1*G4</f>
        <v>153.80000000000001</v>
      </c>
      <c r="H3" s="10">
        <f>0.1*H4</f>
        <v>868.2</v>
      </c>
    </row>
    <row r="4" spans="1:12" ht="16" x14ac:dyDescent="0.2">
      <c r="A4" s="3"/>
      <c r="B4" s="9" t="s">
        <v>10</v>
      </c>
      <c r="D4" s="11">
        <v>1538</v>
      </c>
      <c r="E4" s="11">
        <v>8682</v>
      </c>
      <c r="G4" s="11">
        <v>1538</v>
      </c>
      <c r="H4" s="11">
        <v>8682</v>
      </c>
    </row>
    <row r="5" spans="1:12" ht="16" x14ac:dyDescent="0.2">
      <c r="A5" s="3"/>
      <c r="B5" s="3" t="s">
        <v>11</v>
      </c>
      <c r="C5" s="4" t="s">
        <v>12</v>
      </c>
      <c r="D5" s="18">
        <f>11.25*D4</f>
        <v>17302.5</v>
      </c>
      <c r="E5" s="18">
        <f>11.25*E4</f>
        <v>97672.5</v>
      </c>
      <c r="F5" s="19"/>
      <c r="G5" s="18">
        <f>11.25*G4</f>
        <v>17302.5</v>
      </c>
      <c r="H5" s="18">
        <f>11.25*H4</f>
        <v>97672.5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3">
        <f>0.2*D4*250*10</f>
        <v>769000</v>
      </c>
      <c r="E6" s="13">
        <f>0.2*E4*150*10</f>
        <v>2604600</v>
      </c>
      <c r="G6" s="13">
        <f>0.2*G4*250*10</f>
        <v>769000</v>
      </c>
      <c r="H6" s="13">
        <f>0.2*H4*150*10</f>
        <v>2604600</v>
      </c>
    </row>
    <row r="7" spans="1:12" ht="16" x14ac:dyDescent="0.2">
      <c r="A7" s="3"/>
      <c r="B7" s="3" t="s">
        <v>15</v>
      </c>
      <c r="C7" s="4" t="s">
        <v>12</v>
      </c>
      <c r="D7" s="13">
        <v>0</v>
      </c>
      <c r="E7" s="13">
        <v>0</v>
      </c>
      <c r="G7" s="13">
        <v>0</v>
      </c>
      <c r="H7" s="13">
        <v>0</v>
      </c>
    </row>
    <row r="8" spans="1:12" ht="16" x14ac:dyDescent="0.2">
      <c r="A8" s="3"/>
      <c r="B8" s="3" t="s">
        <v>16</v>
      </c>
      <c r="C8" s="4" t="s">
        <v>12</v>
      </c>
      <c r="D8" s="10">
        <f>0.1*D4*3</f>
        <v>461.40000000000003</v>
      </c>
      <c r="E8" s="10">
        <f>0.1*E4*3</f>
        <v>2604.6000000000004</v>
      </c>
      <c r="G8" s="10">
        <f>0.1*G4*3</f>
        <v>461.40000000000003</v>
      </c>
      <c r="H8" s="10">
        <f>0.1*H4*3</f>
        <v>2604.6000000000004</v>
      </c>
    </row>
    <row r="9" spans="1:12" ht="42.75" customHeight="1" x14ac:dyDescent="0.2">
      <c r="A9" s="3"/>
      <c r="B9" s="3" t="s">
        <v>17</v>
      </c>
      <c r="C9" s="4" t="s">
        <v>12</v>
      </c>
      <c r="D9" s="13">
        <f>D4*45</f>
        <v>69210</v>
      </c>
      <c r="E9" s="13">
        <f>E4*45</f>
        <v>390690</v>
      </c>
      <c r="G9" s="13">
        <f>G4*45</f>
        <v>69210</v>
      </c>
      <c r="H9" s="13">
        <f>H4*45</f>
        <v>390690</v>
      </c>
    </row>
    <row r="10" spans="1:12" x14ac:dyDescent="0.2">
      <c r="A10" s="3"/>
      <c r="B10" s="3"/>
      <c r="C10" s="4" t="s">
        <v>12</v>
      </c>
      <c r="D10" s="18">
        <f>D6+D7+D8+D9</f>
        <v>838671.4</v>
      </c>
      <c r="E10" s="18">
        <f>E6+E7+E8+E9</f>
        <v>2997894.6</v>
      </c>
      <c r="G10" s="18">
        <f>G6+G7+G8+G9</f>
        <v>838671.4</v>
      </c>
      <c r="H10" s="18">
        <f>H6+H7+H8+H9</f>
        <v>2997894.6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18</v>
      </c>
      <c r="B12" s="3" t="s">
        <v>19</v>
      </c>
      <c r="C12" s="4" t="s">
        <v>12</v>
      </c>
      <c r="D12" s="12">
        <f>500000-35*D2</f>
        <v>451553</v>
      </c>
      <c r="E12" s="12">
        <v>0</v>
      </c>
      <c r="G12" s="12">
        <f>500000-35*G2</f>
        <v>451553</v>
      </c>
      <c r="H12" s="12">
        <v>0</v>
      </c>
    </row>
    <row r="13" spans="1:12" x14ac:dyDescent="0.2">
      <c r="A13" s="3"/>
      <c r="B13" s="3"/>
    </row>
    <row r="14" spans="1:12" ht="22" customHeight="1" x14ac:dyDescent="0.2">
      <c r="A14" s="21" t="s">
        <v>20</v>
      </c>
      <c r="B14" s="3" t="s">
        <v>21</v>
      </c>
      <c r="C14" s="4" t="s">
        <v>22</v>
      </c>
      <c r="D14" s="7">
        <f>10.72*10000</f>
        <v>107200</v>
      </c>
      <c r="E14" s="7">
        <f>10.72*5000</f>
        <v>53600</v>
      </c>
      <c r="G14" s="7">
        <f>3*D14</f>
        <v>321600</v>
      </c>
      <c r="H14" s="7">
        <f>3*E14</f>
        <v>160800</v>
      </c>
    </row>
    <row r="15" spans="1:12" ht="23" customHeight="1" x14ac:dyDescent="0.2">
      <c r="A15" s="21"/>
      <c r="B15" s="3" t="s">
        <v>23</v>
      </c>
      <c r="C15" s="4" t="s">
        <v>22</v>
      </c>
      <c r="D15" s="23">
        <f>5.63*10000</f>
        <v>56300</v>
      </c>
      <c r="E15" s="23">
        <f>5.63*5000</f>
        <v>28150</v>
      </c>
      <c r="F15" s="24"/>
      <c r="G15" s="23">
        <f>3*D15</f>
        <v>168900</v>
      </c>
      <c r="H15" s="23">
        <f>3*E15</f>
        <v>84450</v>
      </c>
    </row>
    <row r="16" spans="1:12" x14ac:dyDescent="0.2">
      <c r="A16" s="3"/>
      <c r="B16" s="3"/>
      <c r="D16" s="24"/>
      <c r="E16" s="24"/>
      <c r="F16" s="24"/>
      <c r="G16" s="24"/>
      <c r="H16" s="24"/>
    </row>
    <row r="17" spans="1:8" x14ac:dyDescent="0.2">
      <c r="A17" s="3"/>
      <c r="B17" s="3"/>
      <c r="D17" s="24"/>
      <c r="E17" s="24"/>
      <c r="F17" s="24"/>
      <c r="G17" s="24"/>
      <c r="H17" s="24"/>
    </row>
    <row r="18" spans="1:8" ht="24" customHeight="1" x14ac:dyDescent="0.2">
      <c r="A18" s="21" t="s">
        <v>24</v>
      </c>
      <c r="B18" s="3" t="s">
        <v>21</v>
      </c>
      <c r="C18" s="4" t="s">
        <v>22</v>
      </c>
      <c r="D18" s="23">
        <f>0.1*D14</f>
        <v>10720</v>
      </c>
      <c r="E18" s="23">
        <f>0.1*E14</f>
        <v>5360</v>
      </c>
      <c r="F18" s="24"/>
      <c r="G18" s="23">
        <f>3*D18</f>
        <v>32160</v>
      </c>
      <c r="H18" s="23">
        <f>3*E18</f>
        <v>16080</v>
      </c>
    </row>
    <row r="19" spans="1:8" ht="22" customHeight="1" x14ac:dyDescent="0.2">
      <c r="A19" s="21"/>
      <c r="B19" s="3" t="s">
        <v>23</v>
      </c>
      <c r="C19" s="4" t="s">
        <v>22</v>
      </c>
      <c r="D19" s="23">
        <f>0.1*D15</f>
        <v>5630</v>
      </c>
      <c r="E19" s="23">
        <f>0.1*E15</f>
        <v>2815</v>
      </c>
      <c r="F19" s="24"/>
      <c r="G19" s="23">
        <f>3*D19</f>
        <v>16890</v>
      </c>
      <c r="H19" s="23">
        <f>3*E19</f>
        <v>8445</v>
      </c>
    </row>
    <row r="20" spans="1:8" x14ac:dyDescent="0.2">
      <c r="D20" s="2"/>
      <c r="E20" s="2"/>
    </row>
    <row r="21" spans="1:8" x14ac:dyDescent="0.2">
      <c r="A21" t="s">
        <v>25</v>
      </c>
      <c r="C21" s="4" t="s">
        <v>22</v>
      </c>
      <c r="D21" s="14">
        <f>44*35*0.015</f>
        <v>23.099999999999998</v>
      </c>
      <c r="E21" s="14">
        <f>249*25*0.015</f>
        <v>93.375</v>
      </c>
      <c r="F21" s="15"/>
      <c r="G21" s="14">
        <f>44*35*0.015</f>
        <v>23.099999999999998</v>
      </c>
      <c r="H21" s="14">
        <f>249*25*0.015</f>
        <v>93.375</v>
      </c>
    </row>
    <row r="22" spans="1:8" x14ac:dyDescent="0.2">
      <c r="A22" t="s">
        <v>26</v>
      </c>
      <c r="B22" t="s">
        <v>27</v>
      </c>
      <c r="C22" s="4" t="s">
        <v>22</v>
      </c>
      <c r="D22" s="16">
        <f>192*D4</f>
        <v>295296</v>
      </c>
      <c r="E22" s="16">
        <v>0</v>
      </c>
      <c r="F22" s="15"/>
      <c r="G22" s="16">
        <f>192*G4</f>
        <v>295296</v>
      </c>
      <c r="H22" s="16">
        <v>0</v>
      </c>
    </row>
    <row r="24" spans="1:8" x14ac:dyDescent="0.2">
      <c r="A24" s="1"/>
      <c r="B24" s="1"/>
      <c r="C24" s="2"/>
      <c r="D24" s="2" t="s">
        <v>34</v>
      </c>
      <c r="E24" s="2" t="s">
        <v>35</v>
      </c>
      <c r="G24" s="2" t="s">
        <v>36</v>
      </c>
      <c r="H24" s="2" t="s">
        <v>37</v>
      </c>
    </row>
    <row r="25" spans="1:8" x14ac:dyDescent="0.2">
      <c r="A25" s="1" t="s">
        <v>28</v>
      </c>
      <c r="B25" s="22" t="s">
        <v>33</v>
      </c>
      <c r="C25" s="2" t="s">
        <v>29</v>
      </c>
      <c r="D25" s="8">
        <f>D5+D10+D12-D14-D21-D22</f>
        <v>905007.79999999981</v>
      </c>
      <c r="E25" s="8">
        <f>E5+E10+E12-E14-E21-E22</f>
        <v>3041873.7250000001</v>
      </c>
      <c r="F25" s="8">
        <v>0</v>
      </c>
      <c r="G25" s="8">
        <f>G5+G10+G12-G14-G21-G22</f>
        <v>690607.79999999993</v>
      </c>
      <c r="H25" s="8">
        <f>H5+H10+H12-H14-H21-H22</f>
        <v>2934673.7250000001</v>
      </c>
    </row>
    <row r="26" spans="1:8" x14ac:dyDescent="0.2">
      <c r="A26" s="1"/>
      <c r="B26" s="22"/>
      <c r="C26" s="2"/>
      <c r="D26" s="6"/>
      <c r="E26" s="6"/>
    </row>
    <row r="27" spans="1:8" x14ac:dyDescent="0.2">
      <c r="G27" s="2" t="s">
        <v>30</v>
      </c>
      <c r="H27" s="2" t="s">
        <v>30</v>
      </c>
    </row>
    <row r="28" spans="1:8" x14ac:dyDescent="0.2">
      <c r="A28" t="s">
        <v>31</v>
      </c>
      <c r="B28" s="17" t="s">
        <v>32</v>
      </c>
      <c r="C28" s="4">
        <v>0.03</v>
      </c>
      <c r="D28" s="8"/>
      <c r="E28" s="8"/>
      <c r="G28" s="8">
        <f>D25+G25/(1+C28)</f>
        <v>1575500.8097087375</v>
      </c>
      <c r="H28" s="8">
        <f>E25+H25/(1+C28)</f>
        <v>5891071.5162621364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2025-03-18T12:33:48Z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