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/Documents/MatGen/"/>
    </mc:Choice>
  </mc:AlternateContent>
  <xr:revisionPtr revIDLastSave="0" documentId="13_ncr:1_{376A78E0-20A2-1D4B-A845-1473104D76FE}" xr6:coauthVersionLast="43" xr6:coauthVersionMax="43" xr10:uidLastSave="{00000000-0000-0000-0000-000000000000}"/>
  <bookViews>
    <workbookView xWindow="380" yWindow="460" windowWidth="28040" windowHeight="16520" xr2:uid="{225C6030-3AC5-C44A-B602-F6DA175C1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J19" i="1"/>
  <c r="I19" i="1"/>
  <c r="H19" i="1"/>
  <c r="I34" i="1" l="1"/>
  <c r="E54" i="1"/>
  <c r="E46" i="1"/>
  <c r="E47" i="1"/>
  <c r="E45" i="1"/>
  <c r="E44" i="1"/>
  <c r="K4" i="1"/>
  <c r="L3" i="1"/>
  <c r="L4" i="1" s="1"/>
  <c r="D20" i="1"/>
  <c r="E20" i="1" s="1"/>
  <c r="F20" i="1"/>
  <c r="F21" i="1" s="1"/>
  <c r="D4" i="1"/>
  <c r="E4" i="1"/>
  <c r="C4" i="1" s="1"/>
  <c r="F4" i="1" s="1"/>
  <c r="D5" i="1" s="1"/>
  <c r="E3" i="1"/>
  <c r="D21" i="1" l="1"/>
  <c r="E21" i="1" s="1"/>
  <c r="F22" i="1"/>
  <c r="D22" i="1"/>
  <c r="E22" i="1" s="1"/>
  <c r="J20" i="1"/>
  <c r="H20" i="1"/>
  <c r="J21" i="1"/>
  <c r="I21" i="1"/>
  <c r="H21" i="1"/>
  <c r="E5" i="1"/>
  <c r="E49" i="1"/>
  <c r="J4" i="1"/>
  <c r="M4" i="1" s="1"/>
  <c r="K5" i="1" s="1"/>
  <c r="L5" i="1"/>
  <c r="H22" i="1" l="1"/>
  <c r="I22" i="1"/>
  <c r="J22" i="1"/>
  <c r="C5" i="1"/>
  <c r="F5" i="1" s="1"/>
  <c r="D6" i="1" s="1"/>
  <c r="E6" i="1"/>
  <c r="E7" i="1" s="1"/>
  <c r="E8" i="1" s="1"/>
  <c r="F23" i="1"/>
  <c r="D23" i="1"/>
  <c r="E23" i="1" s="1"/>
  <c r="J5" i="1"/>
  <c r="M5" i="1" s="1"/>
  <c r="K6" i="1" s="1"/>
  <c r="L6" i="1"/>
  <c r="F24" i="1" l="1"/>
  <c r="D24" i="1"/>
  <c r="E24" i="1" s="1"/>
  <c r="C6" i="1"/>
  <c r="F6" i="1" s="1"/>
  <c r="D7" i="1" s="1"/>
  <c r="C7" i="1" s="1"/>
  <c r="F7" i="1" s="1"/>
  <c r="H23" i="1"/>
  <c r="J23" i="1"/>
  <c r="I23" i="1"/>
  <c r="J6" i="1"/>
  <c r="M6" i="1" s="1"/>
  <c r="K7" i="1" s="1"/>
  <c r="L7" i="1"/>
  <c r="D8" i="1"/>
  <c r="C8" i="1" s="1"/>
  <c r="F8" i="1" s="1"/>
  <c r="E9" i="1"/>
  <c r="H24" i="1" l="1"/>
  <c r="J24" i="1"/>
  <c r="I24" i="1"/>
  <c r="F25" i="1"/>
  <c r="D25" i="1"/>
  <c r="E25" i="1" s="1"/>
  <c r="J7" i="1"/>
  <c r="M7" i="1" s="1"/>
  <c r="K8" i="1" s="1"/>
  <c r="L8" i="1"/>
  <c r="D9" i="1"/>
  <c r="C9" i="1"/>
  <c r="F9" i="1" s="1"/>
  <c r="E10" i="1"/>
  <c r="F26" i="1" l="1"/>
  <c r="D26" i="1"/>
  <c r="E26" i="1" s="1"/>
  <c r="H25" i="1"/>
  <c r="J25" i="1"/>
  <c r="I25" i="1"/>
  <c r="J8" i="1"/>
  <c r="M8" i="1" s="1"/>
  <c r="K9" i="1" s="1"/>
  <c r="L9" i="1"/>
  <c r="D10" i="1"/>
  <c r="C10" i="1" s="1"/>
  <c r="F10" i="1" s="1"/>
  <c r="E11" i="1"/>
  <c r="H26" i="1" l="1"/>
  <c r="J26" i="1"/>
  <c r="I26" i="1"/>
  <c r="F27" i="1"/>
  <c r="D27" i="1"/>
  <c r="E27" i="1" s="1"/>
  <c r="J9" i="1"/>
  <c r="M9" i="1" s="1"/>
  <c r="K10" i="1" s="1"/>
  <c r="L10" i="1"/>
  <c r="D11" i="1"/>
  <c r="C11" i="1" s="1"/>
  <c r="F11" i="1" s="1"/>
  <c r="E12" i="1"/>
  <c r="H27" i="1" l="1"/>
  <c r="J27" i="1"/>
  <c r="I27" i="1"/>
  <c r="F28" i="1"/>
  <c r="D28" i="1"/>
  <c r="E28" i="1" s="1"/>
  <c r="J10" i="1"/>
  <c r="M10" i="1" s="1"/>
  <c r="K11" i="1" s="1"/>
  <c r="L11" i="1"/>
  <c r="D12" i="1"/>
  <c r="C12" i="1" s="1"/>
  <c r="F12" i="1" s="1"/>
  <c r="E13" i="1"/>
  <c r="H28" i="1" l="1"/>
  <c r="J28" i="1"/>
  <c r="I28" i="1"/>
  <c r="F29" i="1"/>
  <c r="D29" i="1"/>
  <c r="E29" i="1" s="1"/>
  <c r="J11" i="1"/>
  <c r="M11" i="1" s="1"/>
  <c r="K12" i="1" s="1"/>
  <c r="L12" i="1"/>
  <c r="D13" i="1"/>
  <c r="C13" i="1"/>
  <c r="F13" i="1" s="1"/>
  <c r="H29" i="1" l="1"/>
  <c r="H31" i="1" s="1"/>
  <c r="I29" i="1"/>
  <c r="I31" i="1" s="1"/>
  <c r="J29" i="1"/>
  <c r="J31" i="1" s="1"/>
  <c r="J12" i="1"/>
  <c r="M12" i="1" s="1"/>
  <c r="K13" i="1" s="1"/>
  <c r="L13" i="1"/>
  <c r="J13" i="1" l="1"/>
  <c r="M13" i="1" s="1"/>
  <c r="K14" i="1" l="1"/>
  <c r="J14" i="1"/>
  <c r="M14" i="1" s="1"/>
  <c r="L14" i="1" l="1"/>
</calcChain>
</file>

<file path=xl/sharedStrings.xml><?xml version="1.0" encoding="utf-8"?>
<sst xmlns="http://schemas.openxmlformats.org/spreadsheetml/2006/main" count="37" uniqueCount="18">
  <si>
    <t>Anni</t>
  </si>
  <si>
    <t>C</t>
  </si>
  <si>
    <t>I</t>
  </si>
  <si>
    <t>R</t>
  </si>
  <si>
    <t>Dres</t>
  </si>
  <si>
    <t>i</t>
  </si>
  <si>
    <t>j</t>
  </si>
  <si>
    <t>i0</t>
  </si>
  <si>
    <t>A0</t>
  </si>
  <si>
    <t>i1</t>
  </si>
  <si>
    <t>A1</t>
  </si>
  <si>
    <t>A</t>
  </si>
  <si>
    <t>VAN</t>
  </si>
  <si>
    <t>Interpolazione</t>
  </si>
  <si>
    <t>Valore attuale</t>
  </si>
  <si>
    <t>Flussi</t>
  </si>
  <si>
    <t>(dei flussi dall'anno 2 in poi)</t>
  </si>
  <si>
    <t>Valutare un prestito all'inizio del secondo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</si>
</sst>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0.0%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10" fontId="0" fillId="0" borderId="0" xfId="0" applyNumberFormat="1"/>
    <xf numFmtId="164" fontId="0" fillId="0" borderId="0" xfId="0" applyNumberFormat="1"/>
    <xf numFmtId="44" fontId="0" fillId="2" borderId="0" xfId="1" applyFont="1" applyFill="1"/>
    <xf numFmtId="44" fontId="0" fillId="2" borderId="0" xfId="0" applyNumberFormat="1" applyFill="1"/>
    <xf numFmtId="2" fontId="0" fillId="0" borderId="0" xfId="0" applyNumberFormat="1"/>
    <xf numFmtId="164" fontId="0" fillId="4" borderId="0" xfId="0" applyNumberFormat="1" applyFill="1"/>
    <xf numFmtId="2" fontId="0" fillId="4" borderId="0" xfId="0" applyNumberFormat="1" applyFill="1"/>
    <xf numFmtId="0" fontId="0" fillId="4" borderId="0" xfId="0" applyFill="1" applyAlignment="1">
      <alignment horizontal="center"/>
    </xf>
    <xf numFmtId="9" fontId="0" fillId="4" borderId="0" xfId="0" applyNumberFormat="1" applyFill="1" applyAlignment="1">
      <alignment horizontal="center"/>
    </xf>
    <xf numFmtId="10" fontId="0" fillId="4" borderId="0" xfId="0" applyNumberFormat="1" applyFill="1" applyAlignment="1">
      <alignment horizontal="center"/>
    </xf>
    <xf numFmtId="44" fontId="0" fillId="4" borderId="0" xfId="0" applyNumberFormat="1" applyFill="1"/>
    <xf numFmtId="0" fontId="0" fillId="0" borderId="1" xfId="0" applyBorder="1"/>
    <xf numFmtId="44" fontId="0" fillId="0" borderId="2" xfId="0" applyNumberFormat="1" applyBorder="1"/>
    <xf numFmtId="16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4" fontId="0" fillId="0" borderId="0" xfId="0" applyNumberFormat="1" applyBorder="1"/>
    <xf numFmtId="164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0" fillId="3" borderId="0" xfId="0" applyFill="1" applyBorder="1" applyAlignment="1">
      <alignment horizontal="center"/>
    </xf>
    <xf numFmtId="10" fontId="0" fillId="3" borderId="0" xfId="0" applyNumberFormat="1" applyFill="1" applyBorder="1"/>
    <xf numFmtId="0" fontId="0" fillId="6" borderId="0" xfId="0" applyFill="1" applyBorder="1"/>
    <xf numFmtId="44" fontId="0" fillId="2" borderId="0" xfId="1" applyFont="1" applyFill="1" applyBorder="1"/>
    <xf numFmtId="0" fontId="0" fillId="3" borderId="0" xfId="0" applyFill="1" applyBorder="1"/>
    <xf numFmtId="44" fontId="0" fillId="6" borderId="0" xfId="1" applyFont="1" applyFill="1" applyBorder="1"/>
    <xf numFmtId="0" fontId="0" fillId="3" borderId="5" xfId="0" applyFill="1" applyBorder="1" applyAlignment="1">
      <alignment horizontal="center"/>
    </xf>
    <xf numFmtId="9" fontId="0" fillId="3" borderId="0" xfId="0" applyNumberFormat="1" applyFill="1" applyBorder="1"/>
    <xf numFmtId="0" fontId="0" fillId="3" borderId="5" xfId="0" applyFill="1" applyBorder="1"/>
    <xf numFmtId="0" fontId="0" fillId="5" borderId="0" xfId="0" applyFill="1" applyBorder="1" applyAlignment="1">
      <alignment horizontal="center"/>
    </xf>
    <xf numFmtId="0" fontId="0" fillId="0" borderId="6" xfId="0" applyBorder="1"/>
    <xf numFmtId="0" fontId="0" fillId="5" borderId="7" xfId="0" applyFill="1" applyBorder="1"/>
    <xf numFmtId="10" fontId="0" fillId="5" borderId="7" xfId="0" applyNumberFormat="1" applyFill="1" applyBorder="1"/>
    <xf numFmtId="0" fontId="0" fillId="0" borderId="7" xfId="0" applyBorder="1"/>
    <xf numFmtId="0" fontId="0" fillId="0" borderId="8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CE6A-2507-4D4A-BCD1-0BD017670880}">
  <dimension ref="B2:N54"/>
  <sheetViews>
    <sheetView tabSelected="1" zoomScale="154" zoomScaleNormal="154" workbookViewId="0">
      <selection activeCell="K41" sqref="K41"/>
    </sheetView>
  </sheetViews>
  <sheetFormatPr baseColWidth="10" defaultRowHeight="16" x14ac:dyDescent="0.2"/>
  <cols>
    <col min="3" max="3" width="11" bestFit="1" customWidth="1"/>
    <col min="4" max="4" width="21.6640625" bestFit="1" customWidth="1"/>
    <col min="5" max="5" width="12.5" customWidth="1"/>
    <col min="6" max="6" width="12.83203125" customWidth="1"/>
    <col min="9" max="9" width="12.6640625" customWidth="1"/>
    <col min="13" max="13" width="11.83203125" customWidth="1"/>
  </cols>
  <sheetData>
    <row r="2" spans="2:14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I2" t="s">
        <v>0</v>
      </c>
      <c r="J2" t="s">
        <v>1</v>
      </c>
      <c r="K2" t="s">
        <v>2</v>
      </c>
      <c r="L2" t="s">
        <v>3</v>
      </c>
      <c r="M2" t="s">
        <v>4</v>
      </c>
      <c r="N2" t="s">
        <v>5</v>
      </c>
    </row>
    <row r="3" spans="2:14" x14ac:dyDescent="0.2">
      <c r="B3">
        <v>0</v>
      </c>
      <c r="C3" s="2"/>
      <c r="D3" s="2"/>
      <c r="E3" s="2">
        <f>F3/((1-(1+G3)^-10)/G3)</f>
        <v>5861.5253302579804</v>
      </c>
      <c r="F3" s="2">
        <v>50000</v>
      </c>
      <c r="G3" s="1">
        <v>0.03</v>
      </c>
      <c r="I3">
        <v>0</v>
      </c>
      <c r="J3" s="2"/>
      <c r="K3" s="2"/>
      <c r="L3" s="6">
        <f>M3/((1-(1+N3)^-10)/N3)</f>
        <v>5861.5253302579804</v>
      </c>
      <c r="M3" s="2">
        <v>50000</v>
      </c>
      <c r="N3" s="1">
        <v>0.03</v>
      </c>
    </row>
    <row r="4" spans="2:14" x14ac:dyDescent="0.2">
      <c r="B4">
        <v>1</v>
      </c>
      <c r="C4" s="2">
        <f>E4-D4</f>
        <v>4361.5253302579804</v>
      </c>
      <c r="D4" s="2">
        <f>F3*G3</f>
        <v>1500</v>
      </c>
      <c r="E4" s="2">
        <f>E3</f>
        <v>5861.5253302579804</v>
      </c>
      <c r="F4" s="2">
        <f>F3-C4</f>
        <v>45638.47466974202</v>
      </c>
      <c r="G4" s="1">
        <v>0.03</v>
      </c>
      <c r="I4">
        <v>1</v>
      </c>
      <c r="J4" s="2">
        <f>L4-K4</f>
        <v>4361.5253302579804</v>
      </c>
      <c r="K4" s="2">
        <f>M3*N4</f>
        <v>1500</v>
      </c>
      <c r="L4" s="6">
        <f>L3</f>
        <v>5861.5253302579804</v>
      </c>
      <c r="M4" s="2">
        <f>M3-J4</f>
        <v>45638.47466974202</v>
      </c>
      <c r="N4" s="5">
        <v>0.03</v>
      </c>
    </row>
    <row r="5" spans="2:14" x14ac:dyDescent="0.2">
      <c r="B5">
        <v>2</v>
      </c>
      <c r="C5" s="2">
        <f t="shared" ref="C5:C13" si="0">E5-D5</f>
        <v>4492.3710901657196</v>
      </c>
      <c r="D5" s="2">
        <f t="shared" ref="D5:D13" si="1">F4*G4</f>
        <v>1369.1542400922606</v>
      </c>
      <c r="E5" s="2">
        <f t="shared" ref="E5:E13" si="2">E4</f>
        <v>5861.5253302579804</v>
      </c>
      <c r="F5" s="2">
        <f t="shared" ref="F5:F13" si="3">F4-C5</f>
        <v>41146.103579576302</v>
      </c>
      <c r="G5" s="1">
        <v>0.03</v>
      </c>
      <c r="I5">
        <v>2</v>
      </c>
      <c r="J5" s="2">
        <f t="shared" ref="J5:J13" si="4">L5-K5</f>
        <v>4948.7558368631398</v>
      </c>
      <c r="K5" s="2">
        <f t="shared" ref="K5:K14" si="5">M4*N5</f>
        <v>912.76949339484042</v>
      </c>
      <c r="L5" s="6">
        <f t="shared" ref="L5:L13" si="6">L4</f>
        <v>5861.5253302579804</v>
      </c>
      <c r="M5" s="2">
        <f t="shared" ref="M5:M14" si="7">M4-J5</f>
        <v>40689.718832878876</v>
      </c>
      <c r="N5" s="5">
        <v>0.02</v>
      </c>
    </row>
    <row r="6" spans="2:14" x14ac:dyDescent="0.2">
      <c r="B6">
        <v>3</v>
      </c>
      <c r="C6" s="2">
        <f t="shared" si="0"/>
        <v>4627.1422228706915</v>
      </c>
      <c r="D6" s="2">
        <f t="shared" si="1"/>
        <v>1234.3831073872891</v>
      </c>
      <c r="E6" s="2">
        <f t="shared" si="2"/>
        <v>5861.5253302579804</v>
      </c>
      <c r="F6" s="2">
        <f t="shared" si="3"/>
        <v>36518.961356705608</v>
      </c>
      <c r="G6" s="1">
        <v>0.03</v>
      </c>
      <c r="I6">
        <v>3</v>
      </c>
      <c r="J6" s="2">
        <f t="shared" si="4"/>
        <v>4844.2823594360088</v>
      </c>
      <c r="K6" s="2">
        <f t="shared" si="5"/>
        <v>1017.242970821972</v>
      </c>
      <c r="L6" s="6">
        <f t="shared" si="6"/>
        <v>5861.5253302579804</v>
      </c>
      <c r="M6" s="2">
        <f t="shared" si="7"/>
        <v>35845.436473442867</v>
      </c>
      <c r="N6" s="5">
        <v>2.5000000000000001E-2</v>
      </c>
    </row>
    <row r="7" spans="2:14" x14ac:dyDescent="0.2">
      <c r="B7">
        <v>4</v>
      </c>
      <c r="C7" s="2">
        <f t="shared" si="0"/>
        <v>4765.9564895568119</v>
      </c>
      <c r="D7" s="2">
        <f t="shared" si="1"/>
        <v>1095.5688407011683</v>
      </c>
      <c r="E7" s="2">
        <f t="shared" si="2"/>
        <v>5861.5253302579804</v>
      </c>
      <c r="F7" s="2">
        <f t="shared" si="3"/>
        <v>31753.004867148797</v>
      </c>
      <c r="G7" s="1">
        <v>0.03</v>
      </c>
      <c r="I7">
        <v>4</v>
      </c>
      <c r="J7" s="2">
        <f t="shared" si="4"/>
        <v>4786.1622360546944</v>
      </c>
      <c r="K7" s="2">
        <f t="shared" si="5"/>
        <v>1075.363094203286</v>
      </c>
      <c r="L7" s="6">
        <f t="shared" si="6"/>
        <v>5861.5253302579804</v>
      </c>
      <c r="M7" s="2">
        <f t="shared" si="7"/>
        <v>31059.274237388174</v>
      </c>
      <c r="N7" s="5">
        <v>0.03</v>
      </c>
    </row>
    <row r="8" spans="2:14" x14ac:dyDescent="0.2">
      <c r="B8">
        <v>5</v>
      </c>
      <c r="C8" s="2">
        <f t="shared" si="0"/>
        <v>4908.9351842435162</v>
      </c>
      <c r="D8" s="2">
        <f t="shared" si="1"/>
        <v>952.59014601446381</v>
      </c>
      <c r="E8" s="2">
        <f t="shared" si="2"/>
        <v>5861.5253302579804</v>
      </c>
      <c r="F8" s="2">
        <f t="shared" si="3"/>
        <v>26844.069682905279</v>
      </c>
      <c r="G8" s="1">
        <v>0.03</v>
      </c>
      <c r="I8">
        <v>5</v>
      </c>
      <c r="J8" s="2">
        <f t="shared" si="4"/>
        <v>4774.4507319493941</v>
      </c>
      <c r="K8" s="2">
        <f t="shared" si="5"/>
        <v>1087.0745983085862</v>
      </c>
      <c r="L8" s="6">
        <f t="shared" si="6"/>
        <v>5861.5253302579804</v>
      </c>
      <c r="M8" s="2">
        <f t="shared" si="7"/>
        <v>26284.823505438781</v>
      </c>
      <c r="N8" s="5">
        <v>3.5000000000000003E-2</v>
      </c>
    </row>
    <row r="9" spans="2:14" x14ac:dyDescent="0.2">
      <c r="B9">
        <v>6</v>
      </c>
      <c r="C9" s="2">
        <f t="shared" si="0"/>
        <v>5056.2032397708217</v>
      </c>
      <c r="D9" s="2">
        <f t="shared" si="1"/>
        <v>805.32209048715833</v>
      </c>
      <c r="E9" s="2">
        <f t="shared" si="2"/>
        <v>5861.5253302579804</v>
      </c>
      <c r="F9" s="2">
        <f t="shared" si="3"/>
        <v>21787.866443134459</v>
      </c>
      <c r="G9" s="1">
        <v>0.03</v>
      </c>
      <c r="I9">
        <v>6</v>
      </c>
      <c r="J9" s="2">
        <f t="shared" si="4"/>
        <v>4862.7020370513064</v>
      </c>
      <c r="K9" s="2">
        <f t="shared" si="5"/>
        <v>998.82329320667361</v>
      </c>
      <c r="L9" s="6">
        <f t="shared" si="6"/>
        <v>5861.5253302579804</v>
      </c>
      <c r="M9" s="2">
        <f t="shared" si="7"/>
        <v>21422.121468387475</v>
      </c>
      <c r="N9" s="5">
        <v>3.7999999999999999E-2</v>
      </c>
    </row>
    <row r="10" spans="2:14" x14ac:dyDescent="0.2">
      <c r="B10">
        <v>7</v>
      </c>
      <c r="C10" s="2">
        <f t="shared" si="0"/>
        <v>5207.8893369639463</v>
      </c>
      <c r="D10" s="2">
        <f t="shared" si="1"/>
        <v>653.63599329403371</v>
      </c>
      <c r="E10" s="2">
        <f t="shared" si="2"/>
        <v>5861.5253302579804</v>
      </c>
      <c r="F10" s="2">
        <f t="shared" si="3"/>
        <v>16579.977106170511</v>
      </c>
      <c r="G10" s="1">
        <v>0.03</v>
      </c>
      <c r="I10">
        <v>7</v>
      </c>
      <c r="J10" s="2">
        <f t="shared" si="4"/>
        <v>5004.6404715224817</v>
      </c>
      <c r="K10" s="2">
        <f t="shared" si="5"/>
        <v>856.88485873549905</v>
      </c>
      <c r="L10" s="6">
        <f t="shared" si="6"/>
        <v>5861.5253302579804</v>
      </c>
      <c r="M10" s="2">
        <f t="shared" si="7"/>
        <v>16417.480996864993</v>
      </c>
      <c r="N10" s="5">
        <v>0.04</v>
      </c>
    </row>
    <row r="11" spans="2:14" x14ac:dyDescent="0.2">
      <c r="B11">
        <v>8</v>
      </c>
      <c r="C11" s="2">
        <f t="shared" si="0"/>
        <v>5364.1260170728647</v>
      </c>
      <c r="D11" s="2">
        <f t="shared" si="1"/>
        <v>497.39931318511532</v>
      </c>
      <c r="E11" s="2">
        <f t="shared" si="2"/>
        <v>5861.5253302579804</v>
      </c>
      <c r="F11" s="2">
        <f t="shared" si="3"/>
        <v>11215.851089097647</v>
      </c>
      <c r="G11" s="1">
        <v>0.03</v>
      </c>
      <c r="I11">
        <v>8</v>
      </c>
      <c r="J11" s="2">
        <f t="shared" si="4"/>
        <v>5171.9911283896508</v>
      </c>
      <c r="K11" s="2">
        <f t="shared" si="5"/>
        <v>689.53420186832977</v>
      </c>
      <c r="L11" s="6">
        <f t="shared" si="6"/>
        <v>5861.5253302579804</v>
      </c>
      <c r="M11" s="2">
        <f t="shared" si="7"/>
        <v>11245.489868475343</v>
      </c>
      <c r="N11" s="5">
        <v>4.2000000000000003E-2</v>
      </c>
    </row>
    <row r="12" spans="2:14" x14ac:dyDescent="0.2">
      <c r="B12">
        <v>9</v>
      </c>
      <c r="C12" s="2">
        <f t="shared" si="0"/>
        <v>5525.0497975850512</v>
      </c>
      <c r="D12" s="2">
        <f t="shared" si="1"/>
        <v>336.47553267292938</v>
      </c>
      <c r="E12" s="2">
        <f t="shared" si="2"/>
        <v>5861.5253302579804</v>
      </c>
      <c r="F12" s="2">
        <f t="shared" si="3"/>
        <v>5690.8012915125955</v>
      </c>
      <c r="G12" s="1">
        <v>0.03</v>
      </c>
      <c r="I12">
        <v>9</v>
      </c>
      <c r="J12" s="2">
        <f t="shared" si="4"/>
        <v>5411.7057355189663</v>
      </c>
      <c r="K12" s="2">
        <f t="shared" si="5"/>
        <v>449.81959473901372</v>
      </c>
      <c r="L12" s="6">
        <f t="shared" si="6"/>
        <v>5861.5253302579804</v>
      </c>
      <c r="M12" s="2">
        <f t="shared" si="7"/>
        <v>5833.7841329563762</v>
      </c>
      <c r="N12" s="5">
        <v>0.04</v>
      </c>
    </row>
    <row r="13" spans="2:14" x14ac:dyDescent="0.2">
      <c r="B13">
        <v>10</v>
      </c>
      <c r="C13" s="2">
        <f t="shared" si="0"/>
        <v>5690.8012915126028</v>
      </c>
      <c r="D13" s="2">
        <f t="shared" si="1"/>
        <v>170.72403874537787</v>
      </c>
      <c r="E13" s="2">
        <f t="shared" si="2"/>
        <v>5861.5253302579804</v>
      </c>
      <c r="F13" s="2">
        <f t="shared" si="3"/>
        <v>-7.2759576141834259E-12</v>
      </c>
      <c r="G13" s="1">
        <v>0.03</v>
      </c>
      <c r="I13">
        <v>10</v>
      </c>
      <c r="J13" s="2">
        <f t="shared" si="4"/>
        <v>5610.6726125408559</v>
      </c>
      <c r="K13" s="2">
        <f t="shared" si="5"/>
        <v>250.85271771712416</v>
      </c>
      <c r="L13" s="6">
        <f t="shared" si="6"/>
        <v>5861.5253302579804</v>
      </c>
      <c r="M13" s="2">
        <f t="shared" si="7"/>
        <v>223.11152041552032</v>
      </c>
      <c r="N13" s="5">
        <v>4.2999999999999997E-2</v>
      </c>
    </row>
    <row r="14" spans="2:14" x14ac:dyDescent="0.2">
      <c r="I14">
        <v>11</v>
      </c>
      <c r="J14" s="3">
        <f>M13</f>
        <v>223.11152041552032</v>
      </c>
      <c r="K14" s="2">
        <f t="shared" si="5"/>
        <v>9.1475723370363333</v>
      </c>
      <c r="L14" s="3">
        <f>K14+J14</f>
        <v>232.25909275255665</v>
      </c>
      <c r="M14" s="2">
        <f t="shared" si="7"/>
        <v>0</v>
      </c>
      <c r="N14" s="5">
        <v>4.1000000000000002E-2</v>
      </c>
    </row>
    <row r="15" spans="2:14" x14ac:dyDescent="0.2">
      <c r="J15" s="3"/>
      <c r="K15" s="2"/>
      <c r="L15" s="3"/>
      <c r="M15" s="2"/>
      <c r="N15" s="5"/>
    </row>
    <row r="16" spans="2:14" x14ac:dyDescent="0.2">
      <c r="J16" s="3"/>
      <c r="K16" s="2"/>
      <c r="L16" s="3"/>
      <c r="M16" s="2"/>
      <c r="N16" s="5"/>
    </row>
    <row r="17" spans="2:14" x14ac:dyDescent="0.2">
      <c r="H17" s="11" t="s">
        <v>7</v>
      </c>
      <c r="I17" s="11" t="s">
        <v>9</v>
      </c>
      <c r="K17" s="2"/>
      <c r="L17" s="3"/>
      <c r="M17" s="2"/>
      <c r="N17" s="5"/>
    </row>
    <row r="18" spans="2:14" x14ac:dyDescent="0.2">
      <c r="B18" t="s">
        <v>0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  <c r="H18" s="12">
        <v>0.02</v>
      </c>
      <c r="I18" s="13">
        <v>4.2999999999999997E-2</v>
      </c>
      <c r="J18" s="4">
        <v>3.0700000000000002E-2</v>
      </c>
    </row>
    <row r="19" spans="2:14" x14ac:dyDescent="0.2">
      <c r="B19">
        <v>0</v>
      </c>
      <c r="F19" s="2">
        <v>50000</v>
      </c>
      <c r="G19" s="5">
        <v>0.03</v>
      </c>
      <c r="H19" s="8">
        <f>-F19*(1+H$18)^-B19</f>
        <v>-50000</v>
      </c>
      <c r="I19" s="8">
        <f>-F19*(1+I$18)^-C19</f>
        <v>-50000</v>
      </c>
      <c r="J19" s="8">
        <f>-F19*(1+J$18)^-D19</f>
        <v>-50000</v>
      </c>
    </row>
    <row r="20" spans="2:14" x14ac:dyDescent="0.2">
      <c r="B20">
        <v>1</v>
      </c>
      <c r="C20" s="6">
        <v>4361.5253302579804</v>
      </c>
      <c r="D20" s="3">
        <f>F19*G20</f>
        <v>1500</v>
      </c>
      <c r="E20" s="3">
        <f>C20+D20</f>
        <v>5861.5253302579804</v>
      </c>
      <c r="F20" s="7">
        <f>F19-C20</f>
        <v>45638.47466974202</v>
      </c>
      <c r="G20" s="5">
        <v>0.03</v>
      </c>
      <c r="H20" s="8">
        <f t="shared" ref="H20:H29" si="8">E20*(1+H$18)^-B20</f>
        <v>5746.5934610372351</v>
      </c>
      <c r="I20" s="8">
        <f t="shared" ref="I20:I29" si="9">E20*(1+I$18)^-B20</f>
        <v>5619.8708823182942</v>
      </c>
      <c r="J20" s="8">
        <f t="shared" ref="J20:J29" si="10">E20*(1+J$18)^-B20</f>
        <v>5686.9363832909485</v>
      </c>
    </row>
    <row r="21" spans="2:14" x14ac:dyDescent="0.2">
      <c r="B21">
        <v>2</v>
      </c>
      <c r="C21" s="6">
        <v>4492.3710901657196</v>
      </c>
      <c r="D21" s="3">
        <f t="shared" ref="D21:D29" si="11">F20*G21</f>
        <v>912.76949339484042</v>
      </c>
      <c r="E21" s="3">
        <f t="shared" ref="E21:E29" si="12">C21+D21</f>
        <v>5405.1405835605601</v>
      </c>
      <c r="F21" s="7">
        <f>F20-C21</f>
        <v>41146.103579576302</v>
      </c>
      <c r="G21" s="5">
        <v>0.02</v>
      </c>
      <c r="H21" s="8">
        <f t="shared" si="8"/>
        <v>5195.2523871208768</v>
      </c>
      <c r="I21" s="8">
        <f t="shared" si="9"/>
        <v>4968.6496779981053</v>
      </c>
      <c r="J21" s="8">
        <f t="shared" si="10"/>
        <v>5087.9453984378997</v>
      </c>
    </row>
    <row r="22" spans="2:14" x14ac:dyDescent="0.2">
      <c r="B22">
        <v>3</v>
      </c>
      <c r="C22" s="6">
        <v>4627.1422228706915</v>
      </c>
      <c r="D22" s="3">
        <f t="shared" si="11"/>
        <v>1028.6525894894075</v>
      </c>
      <c r="E22" s="3">
        <f t="shared" si="12"/>
        <v>5655.7948123600991</v>
      </c>
      <c r="F22" s="7">
        <f t="shared" ref="F22:F29" si="13">F21-C22</f>
        <v>36518.961356705608</v>
      </c>
      <c r="G22" s="5">
        <v>2.5000000000000001E-2</v>
      </c>
      <c r="H22" s="8">
        <f t="shared" si="8"/>
        <v>5329.5817713022325</v>
      </c>
      <c r="I22" s="8">
        <f t="shared" si="9"/>
        <v>4984.7194450923407</v>
      </c>
      <c r="J22" s="8">
        <f t="shared" si="10"/>
        <v>5165.3150658881077</v>
      </c>
    </row>
    <row r="23" spans="2:14" x14ac:dyDescent="0.2">
      <c r="B23">
        <v>4</v>
      </c>
      <c r="C23" s="6">
        <v>4765.9564895568119</v>
      </c>
      <c r="D23" s="3">
        <f t="shared" si="11"/>
        <v>1095.5688407011683</v>
      </c>
      <c r="E23" s="3">
        <f t="shared" si="12"/>
        <v>5861.5253302579804</v>
      </c>
      <c r="F23" s="7">
        <f t="shared" si="13"/>
        <v>31753.004867148797</v>
      </c>
      <c r="G23" s="5">
        <v>0.03</v>
      </c>
      <c r="H23" s="8">
        <f t="shared" si="8"/>
        <v>5415.1433658973883</v>
      </c>
      <c r="I23" s="8">
        <f t="shared" si="9"/>
        <v>4953.0579866122371</v>
      </c>
      <c r="J23" s="8">
        <f t="shared" si="10"/>
        <v>5193.7559890193725</v>
      </c>
    </row>
    <row r="24" spans="2:14" x14ac:dyDescent="0.2">
      <c r="B24">
        <v>5</v>
      </c>
      <c r="C24" s="6">
        <v>4908.9351842435162</v>
      </c>
      <c r="D24" s="3">
        <f t="shared" si="11"/>
        <v>1111.355170350208</v>
      </c>
      <c r="E24" s="3">
        <f t="shared" si="12"/>
        <v>6020.2903545937243</v>
      </c>
      <c r="F24" s="7">
        <f t="shared" si="13"/>
        <v>26844.069682905279</v>
      </c>
      <c r="G24" s="5">
        <v>3.5000000000000003E-2</v>
      </c>
      <c r="H24" s="8">
        <f t="shared" si="8"/>
        <v>5452.762458277406</v>
      </c>
      <c r="I24" s="8">
        <f t="shared" si="9"/>
        <v>4877.4844710860771</v>
      </c>
      <c r="J24" s="8">
        <f t="shared" si="10"/>
        <v>5175.544621660918</v>
      </c>
    </row>
    <row r="25" spans="2:14" x14ac:dyDescent="0.2">
      <c r="B25">
        <v>6</v>
      </c>
      <c r="C25" s="6">
        <v>5056.2032397708217</v>
      </c>
      <c r="D25" s="3">
        <f t="shared" si="11"/>
        <v>1020.0746479504006</v>
      </c>
      <c r="E25" s="3">
        <f t="shared" si="12"/>
        <v>6076.2778877212222</v>
      </c>
      <c r="F25" s="7">
        <f t="shared" si="13"/>
        <v>21787.866443134459</v>
      </c>
      <c r="G25" s="5">
        <v>3.7999999999999999E-2</v>
      </c>
      <c r="H25" s="8">
        <f t="shared" si="8"/>
        <v>5395.5608745072086</v>
      </c>
      <c r="I25" s="8">
        <f t="shared" si="9"/>
        <v>4719.8889080113804</v>
      </c>
      <c r="J25" s="8">
        <f t="shared" si="10"/>
        <v>5068.0859447417433</v>
      </c>
    </row>
    <row r="26" spans="2:14" x14ac:dyDescent="0.2">
      <c r="B26">
        <v>7</v>
      </c>
      <c r="C26" s="6">
        <v>5207.8893369639463</v>
      </c>
      <c r="D26" s="3">
        <f t="shared" si="11"/>
        <v>871.51465772537836</v>
      </c>
      <c r="E26" s="3">
        <f t="shared" si="12"/>
        <v>6079.4039946893245</v>
      </c>
      <c r="F26" s="7">
        <f t="shared" si="13"/>
        <v>16579.977106170511</v>
      </c>
      <c r="G26" s="5">
        <v>0.04</v>
      </c>
      <c r="H26" s="8">
        <f t="shared" si="8"/>
        <v>5292.48702748288</v>
      </c>
      <c r="I26" s="8">
        <f t="shared" si="9"/>
        <v>4527.6291310219431</v>
      </c>
      <c r="J26" s="8">
        <f t="shared" si="10"/>
        <v>4919.6598038744123</v>
      </c>
    </row>
    <row r="27" spans="2:14" x14ac:dyDescent="0.2">
      <c r="B27">
        <v>8</v>
      </c>
      <c r="C27" s="6">
        <v>5364.1260170728647</v>
      </c>
      <c r="D27" s="3">
        <f t="shared" si="11"/>
        <v>696.35903845916152</v>
      </c>
      <c r="E27" s="3">
        <f t="shared" si="12"/>
        <v>6060.4850555320263</v>
      </c>
      <c r="F27" s="7">
        <f t="shared" si="13"/>
        <v>11215.851089097647</v>
      </c>
      <c r="G27" s="5">
        <v>4.2000000000000003E-2</v>
      </c>
      <c r="H27" s="8">
        <f t="shared" si="8"/>
        <v>5172.5656396381537</v>
      </c>
      <c r="I27" s="8">
        <f t="shared" si="9"/>
        <v>4327.4585549853828</v>
      </c>
      <c r="J27" s="8">
        <f t="shared" si="10"/>
        <v>4758.2710361478676</v>
      </c>
    </row>
    <row r="28" spans="2:14" x14ac:dyDescent="0.2">
      <c r="B28">
        <v>9</v>
      </c>
      <c r="C28" s="6">
        <v>5525.0497975850512</v>
      </c>
      <c r="D28" s="3">
        <f>F27*G28</f>
        <v>448.63404356390589</v>
      </c>
      <c r="E28" s="3">
        <f t="shared" si="12"/>
        <v>5973.6838411489571</v>
      </c>
      <c r="F28" s="7">
        <f t="shared" si="13"/>
        <v>5690.8012915125955</v>
      </c>
      <c r="G28" s="5">
        <v>0.04</v>
      </c>
      <c r="H28" s="8">
        <f t="shared" si="8"/>
        <v>4998.5114107397994</v>
      </c>
      <c r="I28" s="8">
        <f t="shared" si="9"/>
        <v>4089.6247257643568</v>
      </c>
      <c r="J28" s="8">
        <f t="shared" si="10"/>
        <v>4550.4227847685052</v>
      </c>
    </row>
    <row r="29" spans="2:14" x14ac:dyDescent="0.2">
      <c r="B29">
        <v>10</v>
      </c>
      <c r="C29" s="6">
        <v>5690.8012915126028</v>
      </c>
      <c r="D29" s="3">
        <f t="shared" si="11"/>
        <v>244.70445553504157</v>
      </c>
      <c r="E29" s="3">
        <f t="shared" si="12"/>
        <v>5935.505747047644</v>
      </c>
      <c r="F29" s="7">
        <f t="shared" si="13"/>
        <v>-7.2759576141834259E-12</v>
      </c>
      <c r="G29" s="5">
        <v>4.2999999999999997E-2</v>
      </c>
      <c r="H29" s="8">
        <f t="shared" si="8"/>
        <v>4869.1820484897489</v>
      </c>
      <c r="I29" s="8">
        <f t="shared" si="9"/>
        <v>3895.9614017178019</v>
      </c>
      <c r="J29" s="8">
        <f t="shared" si="10"/>
        <v>4386.6700484624062</v>
      </c>
    </row>
    <row r="30" spans="2:14" x14ac:dyDescent="0.2">
      <c r="D30" s="3"/>
      <c r="E30" s="3"/>
      <c r="F30" s="3"/>
      <c r="G30" s="5"/>
    </row>
    <row r="31" spans="2:14" x14ac:dyDescent="0.2">
      <c r="D31" s="3"/>
      <c r="E31" s="3"/>
      <c r="F31" s="3"/>
      <c r="G31" s="9" t="s">
        <v>12</v>
      </c>
      <c r="H31" s="10">
        <f>SUM(H19:H29)</f>
        <v>2867.6404444929267</v>
      </c>
      <c r="I31" s="10">
        <f t="shared" ref="I31:J31" si="14">SUM(I19:I29)</f>
        <v>-3035.6548153920803</v>
      </c>
      <c r="J31" s="10">
        <f t="shared" si="14"/>
        <v>-7.3929237078164078</v>
      </c>
    </row>
    <row r="32" spans="2:14" x14ac:dyDescent="0.2">
      <c r="D32" s="3"/>
      <c r="E32" s="3"/>
      <c r="F32" s="3"/>
      <c r="G32" s="5"/>
      <c r="H32" s="11" t="s">
        <v>8</v>
      </c>
      <c r="I32" s="11" t="s">
        <v>10</v>
      </c>
    </row>
    <row r="33" spans="3:9" x14ac:dyDescent="0.2">
      <c r="D33" s="3"/>
      <c r="E33" s="3"/>
      <c r="F33" s="3"/>
      <c r="G33" s="5"/>
    </row>
    <row r="34" spans="3:9" x14ac:dyDescent="0.2">
      <c r="D34" s="3"/>
      <c r="E34" s="3"/>
      <c r="F34" s="3"/>
      <c r="G34" s="5"/>
      <c r="H34" s="11" t="s">
        <v>11</v>
      </c>
      <c r="I34" s="14">
        <f>F19</f>
        <v>50000</v>
      </c>
    </row>
    <row r="35" spans="3:9" ht="17" thickBot="1" x14ac:dyDescent="0.25">
      <c r="D35" s="3"/>
      <c r="E35" s="3"/>
      <c r="F35" s="3"/>
      <c r="G35" s="5"/>
    </row>
    <row r="36" spans="3:9" x14ac:dyDescent="0.2">
      <c r="C36" s="15"/>
      <c r="D36" s="16" t="s">
        <v>17</v>
      </c>
      <c r="E36" s="16"/>
      <c r="F36" s="16"/>
      <c r="G36" s="17"/>
      <c r="H36" s="18"/>
      <c r="I36" s="19"/>
    </row>
    <row r="37" spans="3:9" x14ac:dyDescent="0.2">
      <c r="C37" s="20"/>
      <c r="D37" s="21"/>
      <c r="E37" s="21"/>
      <c r="F37" s="21"/>
      <c r="G37" s="22"/>
      <c r="H37" s="23"/>
      <c r="I37" s="24"/>
    </row>
    <row r="38" spans="3:9" x14ac:dyDescent="0.2">
      <c r="C38" s="20"/>
      <c r="D38" s="25" t="s">
        <v>6</v>
      </c>
      <c r="E38" s="23"/>
      <c r="F38" s="23"/>
      <c r="G38" s="23"/>
      <c r="H38" s="23"/>
      <c r="I38" s="24"/>
    </row>
    <row r="39" spans="3:9" x14ac:dyDescent="0.2">
      <c r="C39" s="20"/>
      <c r="D39" s="26">
        <v>0.09</v>
      </c>
      <c r="E39" s="23"/>
      <c r="F39" s="23"/>
      <c r="G39" s="23"/>
      <c r="H39" s="23"/>
      <c r="I39" s="24"/>
    </row>
    <row r="40" spans="3:9" x14ac:dyDescent="0.2">
      <c r="C40" s="20"/>
      <c r="D40" s="23"/>
      <c r="E40" s="23"/>
      <c r="F40" s="23"/>
      <c r="G40" s="23"/>
      <c r="H40" s="23"/>
      <c r="I40" s="24"/>
    </row>
    <row r="41" spans="3:9" x14ac:dyDescent="0.2">
      <c r="C41" s="20"/>
      <c r="D41" s="23" t="s">
        <v>15</v>
      </c>
      <c r="E41" s="27" t="s">
        <v>14</v>
      </c>
      <c r="F41" s="23" t="s">
        <v>16</v>
      </c>
      <c r="G41" s="23"/>
      <c r="H41" s="23"/>
      <c r="I41" s="24"/>
    </row>
    <row r="42" spans="3:9" x14ac:dyDescent="0.2">
      <c r="C42" s="20">
        <v>0</v>
      </c>
      <c r="D42" s="28">
        <v>-100</v>
      </c>
      <c r="E42" s="27"/>
      <c r="F42" s="23"/>
      <c r="G42" s="23"/>
      <c r="H42" s="23"/>
      <c r="I42" s="24"/>
    </row>
    <row r="43" spans="3:9" x14ac:dyDescent="0.2">
      <c r="C43" s="20">
        <v>1</v>
      </c>
      <c r="D43" s="23">
        <v>5</v>
      </c>
      <c r="E43" s="27"/>
      <c r="F43" s="23"/>
      <c r="G43" s="23"/>
      <c r="H43" s="23"/>
      <c r="I43" s="24"/>
    </row>
    <row r="44" spans="3:9" x14ac:dyDescent="0.2">
      <c r="C44" s="20">
        <v>2</v>
      </c>
      <c r="D44" s="29">
        <v>5</v>
      </c>
      <c r="E44" s="30">
        <f>D44*((1+D$39)^-(C44-1))</f>
        <v>4.5871559633027523</v>
      </c>
      <c r="F44" s="23"/>
      <c r="G44" s="23"/>
      <c r="H44" s="23"/>
      <c r="I44" s="24"/>
    </row>
    <row r="45" spans="3:9" x14ac:dyDescent="0.2">
      <c r="C45" s="20">
        <v>3</v>
      </c>
      <c r="D45" s="29">
        <v>5</v>
      </c>
      <c r="E45" s="30">
        <f>D45*((1+D$39)^-(C45-1))</f>
        <v>4.2083999663327996</v>
      </c>
      <c r="F45" s="23"/>
      <c r="G45" s="23"/>
      <c r="H45" s="25" t="s">
        <v>7</v>
      </c>
      <c r="I45" s="31" t="s">
        <v>8</v>
      </c>
    </row>
    <row r="46" spans="3:9" x14ac:dyDescent="0.2">
      <c r="C46" s="20">
        <v>4</v>
      </c>
      <c r="D46" s="29">
        <v>5</v>
      </c>
      <c r="E46" s="30">
        <f>D46*((1+D$39)^-(C46-1))</f>
        <v>3.860917400305321</v>
      </c>
      <c r="F46" s="23"/>
      <c r="G46" s="23"/>
      <c r="H46" s="32">
        <v>7.0000000000000007E-2</v>
      </c>
      <c r="I46" s="33">
        <v>93.23</v>
      </c>
    </row>
    <row r="47" spans="3:9" x14ac:dyDescent="0.2">
      <c r="C47" s="20">
        <v>5</v>
      </c>
      <c r="D47" s="29">
        <v>105</v>
      </c>
      <c r="E47" s="30">
        <f>D47*((1+D$39)^-(C47-1))</f>
        <v>74.384647161845621</v>
      </c>
      <c r="F47" s="23"/>
      <c r="G47" s="23"/>
      <c r="H47" s="29"/>
      <c r="I47" s="33"/>
    </row>
    <row r="48" spans="3:9" x14ac:dyDescent="0.2">
      <c r="C48" s="20"/>
      <c r="D48" s="23"/>
      <c r="E48" s="23"/>
      <c r="F48" s="23"/>
      <c r="G48" s="23"/>
      <c r="H48" s="25" t="s">
        <v>9</v>
      </c>
      <c r="I48" s="31" t="s">
        <v>10</v>
      </c>
    </row>
    <row r="49" spans="3:9" x14ac:dyDescent="0.2">
      <c r="C49" s="20"/>
      <c r="D49" s="23" t="s">
        <v>12</v>
      </c>
      <c r="E49" s="21">
        <f>SUM(E44:E47)</f>
        <v>87.041120491786501</v>
      </c>
      <c r="F49" s="23"/>
      <c r="G49" s="23"/>
      <c r="H49" s="32">
        <v>0.09</v>
      </c>
      <c r="I49" s="33">
        <v>87.04</v>
      </c>
    </row>
    <row r="50" spans="3:9" x14ac:dyDescent="0.2">
      <c r="C50" s="20"/>
      <c r="D50" s="23"/>
      <c r="E50" s="23"/>
      <c r="F50" s="23"/>
      <c r="G50" s="23"/>
      <c r="H50" s="29"/>
      <c r="I50" s="33"/>
    </row>
    <row r="51" spans="3:9" x14ac:dyDescent="0.2">
      <c r="C51" s="20"/>
      <c r="D51" s="23"/>
      <c r="E51" s="23"/>
      <c r="F51" s="23"/>
      <c r="G51" s="23"/>
      <c r="H51" s="25" t="s">
        <v>11</v>
      </c>
      <c r="I51" s="33"/>
    </row>
    <row r="52" spans="3:9" x14ac:dyDescent="0.2">
      <c r="C52" s="20"/>
      <c r="D52" s="23"/>
      <c r="E52" s="23"/>
      <c r="F52" s="23"/>
      <c r="G52" s="23"/>
      <c r="H52" s="29">
        <v>90</v>
      </c>
      <c r="I52" s="33"/>
    </row>
    <row r="53" spans="3:9" x14ac:dyDescent="0.2">
      <c r="C53" s="20"/>
      <c r="D53" s="34" t="s">
        <v>13</v>
      </c>
      <c r="E53" s="34"/>
      <c r="F53" s="23"/>
      <c r="G53" s="23"/>
      <c r="H53" s="23"/>
      <c r="I53" s="24"/>
    </row>
    <row r="54" spans="3:9" ht="17" thickBot="1" x14ac:dyDescent="0.25">
      <c r="C54" s="35"/>
      <c r="D54" s="36" t="s">
        <v>5</v>
      </c>
      <c r="E54" s="37">
        <f>H46+((H49-H46)/(I49-I46))*(H52-I46)</f>
        <v>8.0436187399030717E-2</v>
      </c>
      <c r="F54" s="38"/>
      <c r="G54" s="38"/>
      <c r="H54" s="38"/>
      <c r="I54" s="39"/>
    </row>
  </sheetData>
  <mergeCells count="1">
    <mergeCell ref="D53:E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Zedda</dc:creator>
  <cp:lastModifiedBy>Stefano Zedda</cp:lastModifiedBy>
  <dcterms:created xsi:type="dcterms:W3CDTF">2021-01-07T09:44:52Z</dcterms:created>
  <dcterms:modified xsi:type="dcterms:W3CDTF">2021-01-12T08:33:47Z</dcterms:modified>
</cp:coreProperties>
</file>