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 Micocci\Desktop\Università e Convegni\2020 - 2021\"/>
    </mc:Choice>
  </mc:AlternateContent>
  <xr:revisionPtr revIDLastSave="0" documentId="13_ncr:1_{DF180C68-F1BB-4DEC-BEDD-05AFA57D6D85}" xr6:coauthVersionLast="45" xr6:coauthVersionMax="45" xr10:uidLastSave="{00000000-0000-0000-0000-000000000000}"/>
  <bookViews>
    <workbookView xWindow="40920" yWindow="-120" windowWidth="29040" windowHeight="15840" activeTab="3" xr2:uid="{043EDA53-226D-43FC-AEC1-0C2F428D4C15}"/>
  </bookViews>
  <sheets>
    <sheet name="d" sheetId="1" r:id="rId1"/>
    <sheet name="D vs i" sheetId="3" r:id="rId2"/>
    <sheet name="D ZCB" sheetId="4" r:id="rId3"/>
    <sheet name="D e tasso cedolare" sheetId="5" r:id="rId4"/>
    <sheet name="Foglio2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5" l="1"/>
  <c r="E3" i="5" s="1"/>
  <c r="F3" i="5" s="1"/>
  <c r="G3" i="5" s="1"/>
  <c r="H3" i="5" s="1"/>
  <c r="C9" i="4"/>
  <c r="C10" i="4" s="1"/>
  <c r="D8" i="4" a="1"/>
  <c r="D8" i="4" s="1"/>
  <c r="D9" i="3" a="1"/>
  <c r="D9" i="3" s="1"/>
  <c r="D10" i="3" a="1"/>
  <c r="D10" i="3"/>
  <c r="D11" i="3" a="1"/>
  <c r="D11" i="3" s="1"/>
  <c r="D12" i="3" a="1"/>
  <c r="D12" i="3"/>
  <c r="D13" i="3" a="1"/>
  <c r="D13" i="3" s="1"/>
  <c r="D14" i="3" a="1"/>
  <c r="D14" i="3"/>
  <c r="D15" i="3" a="1"/>
  <c r="D15" i="3" s="1"/>
  <c r="D16" i="3" a="1"/>
  <c r="D16" i="3"/>
  <c r="D17" i="3" a="1"/>
  <c r="D17" i="3" s="1"/>
  <c r="D18" i="3" a="1"/>
  <c r="D18" i="3"/>
  <c r="D19" i="3" a="1"/>
  <c r="D19" i="3" s="1"/>
  <c r="D20" i="3" a="1"/>
  <c r="D20" i="3"/>
  <c r="D21" i="3" a="1"/>
  <c r="D21" i="3" s="1"/>
  <c r="D22" i="3" a="1"/>
  <c r="D22" i="3"/>
  <c r="D23" i="3" a="1"/>
  <c r="D23" i="3" s="1"/>
  <c r="D24" i="3" a="1"/>
  <c r="D24" i="3"/>
  <c r="D25" i="3" a="1"/>
  <c r="D25" i="3" s="1"/>
  <c r="D26" i="3" a="1"/>
  <c r="D26" i="3"/>
  <c r="D27" i="3" a="1"/>
  <c r="D27" i="3" s="1"/>
  <c r="D28" i="3" a="1"/>
  <c r="D28" i="3"/>
  <c r="D8" i="3" a="1"/>
  <c r="D8" i="3" s="1"/>
  <c r="C26" i="3"/>
  <c r="C27" i="3"/>
  <c r="C28" i="3"/>
  <c r="C10" i="3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9" i="3"/>
  <c r="E10" i="1"/>
  <c r="E18" i="1"/>
  <c r="E17" i="1"/>
  <c r="D16" i="1"/>
  <c r="D15" i="1"/>
  <c r="D14" i="1"/>
  <c r="N25" i="2"/>
  <c r="N24" i="2"/>
  <c r="J15" i="2"/>
  <c r="G11" i="2"/>
  <c r="N17" i="2"/>
  <c r="M17" i="2"/>
  <c r="L17" i="2"/>
  <c r="K17" i="2"/>
  <c r="J21" i="2" s="1"/>
  <c r="L23" i="2" s="1"/>
  <c r="K11" i="2"/>
  <c r="D11" i="2"/>
  <c r="E11" i="2" s="1"/>
  <c r="F11" i="2" s="1"/>
  <c r="E17" i="2"/>
  <c r="F17" i="2"/>
  <c r="G17" i="2"/>
  <c r="D17" i="2"/>
  <c r="D7" i="1"/>
  <c r="D8" i="1"/>
  <c r="D6" i="1"/>
  <c r="E9" i="1" s="1"/>
  <c r="D9" i="5" l="1" a="1"/>
  <c r="D9" i="5" s="1"/>
  <c r="C11" i="4"/>
  <c r="D10" i="4" a="1"/>
  <c r="D10" i="4" s="1"/>
  <c r="D9" i="4" a="1"/>
  <c r="D9" i="4" s="1"/>
  <c r="C21" i="2"/>
  <c r="E23" i="2" s="1"/>
  <c r="L11" i="2"/>
  <c r="M11" i="2" s="1"/>
  <c r="N11" i="2" s="1"/>
  <c r="C19" i="2"/>
  <c r="D11" i="4" l="1" a="1"/>
  <c r="D11" i="4" s="1"/>
  <c r="C12" i="4"/>
  <c r="J19" i="2"/>
  <c r="D12" i="4" l="1" a="1"/>
  <c r="D12" i="4" s="1"/>
  <c r="C13" i="4"/>
  <c r="C14" i="4" l="1"/>
  <c r="D13" i="4" a="1"/>
  <c r="D13" i="4" s="1"/>
  <c r="C15" i="4" l="1"/>
  <c r="D14" i="4" a="1"/>
  <c r="D14" i="4" s="1"/>
  <c r="D15" i="4" l="1" a="1"/>
  <c r="D15" i="4" s="1"/>
  <c r="C16" i="4"/>
  <c r="D16" i="4" l="1" a="1"/>
  <c r="D16" i="4" s="1"/>
  <c r="C17" i="4"/>
  <c r="C18" i="4" l="1"/>
  <c r="D17" i="4" a="1"/>
  <c r="D17" i="4" s="1"/>
  <c r="C19" i="4" l="1"/>
  <c r="D18" i="4" a="1"/>
  <c r="D18" i="4" s="1"/>
  <c r="D19" i="4" l="1" a="1"/>
  <c r="D19" i="4" s="1"/>
  <c r="C20" i="4"/>
  <c r="D20" i="4" l="1" a="1"/>
  <c r="D20" i="4" s="1"/>
  <c r="C21" i="4"/>
  <c r="C22" i="4" l="1"/>
  <c r="D21" i="4" a="1"/>
  <c r="D21" i="4" s="1"/>
  <c r="C23" i="4" l="1"/>
  <c r="D22" i="4" a="1"/>
  <c r="D22" i="4" s="1"/>
  <c r="D23" i="4" l="1" a="1"/>
  <c r="D23" i="4" s="1"/>
  <c r="C24" i="4"/>
  <c r="D24" i="4" l="1" a="1"/>
  <c r="D24" i="4" s="1"/>
  <c r="C25" i="4"/>
  <c r="C26" i="4" l="1"/>
  <c r="D25" i="4" a="1"/>
  <c r="D25" i="4" s="1"/>
  <c r="C27" i="4" l="1"/>
  <c r="D26" i="4" a="1"/>
  <c r="D26" i="4" s="1"/>
  <c r="D27" i="4" l="1" a="1"/>
  <c r="D27" i="4" s="1"/>
  <c r="C28" i="4"/>
  <c r="D28" i="4" s="1" a="1"/>
  <c r="D28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<sst xmlns="http://schemas.openxmlformats.org/spreadsheetml/2006/main" count="36" uniqueCount="19">
  <si>
    <t>i =</t>
  </si>
  <si>
    <t>v(t)</t>
  </si>
  <si>
    <t>D =</t>
  </si>
  <si>
    <t>J(2) =</t>
  </si>
  <si>
    <t>tasso cedolare</t>
  </si>
  <si>
    <t>tasso di valutazione</t>
  </si>
  <si>
    <t>V(i) =</t>
  </si>
  <si>
    <t>Titolo A</t>
  </si>
  <si>
    <t>Titolo B</t>
  </si>
  <si>
    <t>V(0, 6%) =</t>
  </si>
  <si>
    <r>
      <t>x</t>
    </r>
    <r>
      <rPr>
        <vertAlign val="subscript"/>
        <sz val="11"/>
        <color theme="1"/>
        <rFont val="Calibri"/>
        <family val="2"/>
        <scheme val="minor"/>
      </rPr>
      <t>k</t>
    </r>
  </si>
  <si>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</t>
    </r>
  </si>
  <si>
    <t>i</t>
  </si>
  <si>
    <t>D</t>
  </si>
  <si>
    <t>La D di uno ZCB non cambia al variare del tasso e coincide con la sua scadenza (maturity)</t>
  </si>
  <si>
    <t>d =</t>
  </si>
  <si>
    <t>Tasso cedolare in ipotesi di cedola annua = Tc</t>
  </si>
  <si>
    <t>Tc =</t>
  </si>
  <si>
    <t>All'aumentare del tasso cedolare la D si riduce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</si>
</sst>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2" fontId="0" fillId="0" borderId="0" xfId="0" applyNumberFormat="1"/>
    <xf numFmtId="167" fontId="0" fillId="0" borderId="0" xfId="0" applyNumberFormat="1"/>
    <xf numFmtId="0" fontId="0" fillId="0" borderId="1" xfId="0" applyBorder="1"/>
    <xf numFmtId="9" fontId="0" fillId="0" borderId="0" xfId="0" applyNumberFormat="1"/>
    <xf numFmtId="0" fontId="2" fillId="0" borderId="0" xfId="0" applyFont="1"/>
    <xf numFmtId="10" fontId="0" fillId="0" borderId="0" xfId="1" applyNumberFormat="1" applyFont="1"/>
    <xf numFmtId="10" fontId="0" fillId="0" borderId="0" xfId="0" applyNumberFormat="1"/>
    <xf numFmtId="0" fontId="2" fillId="0" borderId="1" xfId="0" applyFont="1" applyBorder="1"/>
    <xf numFmtId="10" fontId="2" fillId="0" borderId="0" xfId="0" applyNumberFormat="1" applyFont="1"/>
    <xf numFmtId="2" fontId="3" fillId="2" borderId="0" xfId="0" applyNumberFormat="1" applyFont="1" applyFill="1"/>
    <xf numFmtId="10" fontId="2" fillId="0" borderId="0" xfId="1" applyNumberFormat="1" applyFont="1"/>
    <xf numFmtId="0" fontId="4" fillId="2" borderId="0" xfId="0" applyFont="1" applyFill="1"/>
    <xf numFmtId="0" fontId="2" fillId="3" borderId="0" xfId="0" applyFont="1" applyFill="1"/>
    <xf numFmtId="0" fontId="0" fillId="3" borderId="0" xfId="0" applyFill="1"/>
    <xf numFmtId="2" fontId="2" fillId="3" borderId="0" xfId="0" applyNumberFormat="1" applyFont="1" applyFill="1"/>
    <xf numFmtId="0" fontId="5" fillId="0" borderId="0" xfId="0" applyFont="1"/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3" fillId="3" borderId="0" xfId="0" applyNumberFormat="1" applyFont="1" applyFill="1"/>
    <xf numFmtId="0" fontId="3" fillId="0" borderId="0" xfId="0" applyFont="1"/>
    <xf numFmtId="10" fontId="0" fillId="0" borderId="1" xfId="1" applyNumberFormat="1" applyFont="1" applyBorder="1"/>
    <xf numFmtId="2" fontId="0" fillId="0" borderId="1" xfId="0" applyNumberForma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D al variare di 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 vs i'!$D$7</c:f>
              <c:strCache>
                <c:ptCount val="1"/>
                <c:pt idx="0">
                  <c:v>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 vs i'!$C$8:$C$28</c:f>
              <c:numCache>
                <c:formatCode>0.00%</c:formatCode>
                <c:ptCount val="2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</c:numCache>
            </c:numRef>
          </c:xVal>
          <c:yVal>
            <c:numRef>
              <c:f>'D vs i'!$D$8:$D$28</c:f>
              <c:numCache>
                <c:formatCode>0.00</c:formatCode>
                <c:ptCount val="21"/>
                <c:pt idx="0">
                  <c:v>4.666666666666667</c:v>
                </c:pt>
                <c:pt idx="1">
                  <c:v>4.657701826348422</c:v>
                </c:pt>
                <c:pt idx="2">
                  <c:v>4.6485850043976367</c:v>
                </c:pt>
                <c:pt idx="3">
                  <c:v>4.6393161352890449</c:v>
                </c:pt>
                <c:pt idx="4">
                  <c:v>4.6298952242568543</c:v>
                </c:pt>
                <c:pt idx="5">
                  <c:v>4.6203223479612729</c:v>
                </c:pt>
                <c:pt idx="6">
                  <c:v>4.6105976550850922</c:v>
                </c:pt>
                <c:pt idx="7">
                  <c:v>4.6007213668586244</c:v>
                </c:pt>
                <c:pt idx="8">
                  <c:v>4.5906937775114196</c:v>
                </c:pt>
                <c:pt idx="9">
                  <c:v>4.580515254649332</c:v>
                </c:pt>
                <c:pt idx="10">
                  <c:v>4.5701862395555723</c:v>
                </c:pt>
                <c:pt idx="11">
                  <c:v>4.5597072474145719</c:v>
                </c:pt>
                <c:pt idx="12">
                  <c:v>4.5490788674576068</c:v>
                </c:pt>
                <c:pt idx="13">
                  <c:v>4.5383017630292217</c:v>
                </c:pt>
                <c:pt idx="14">
                  <c:v>4.5273766715737391</c:v>
                </c:pt>
                <c:pt idx="15">
                  <c:v>4.5163044045411684</c:v>
                </c:pt>
                <c:pt idx="16">
                  <c:v>4.5050858472120883</c:v>
                </c:pt>
                <c:pt idx="17">
                  <c:v>4.4937219584411512</c:v>
                </c:pt>
                <c:pt idx="18">
                  <c:v>4.482213770319075</c:v>
                </c:pt>
                <c:pt idx="19">
                  <c:v>4.4705623877530964</c:v>
                </c:pt>
                <c:pt idx="20">
                  <c:v>4.458768987966069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5F4-4705-B220-3B1E84034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49064"/>
        <c:axId val="590448408"/>
      </c:scatterChart>
      <c:valAx>
        <c:axId val="590449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0448408"/>
        <c:crosses val="autoZero"/>
        <c:crossBetween val="midCat"/>
      </c:valAx>
      <c:valAx>
        <c:axId val="590448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0449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D al variare di 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 ZCB'!$D$7</c:f>
              <c:strCache>
                <c:ptCount val="1"/>
                <c:pt idx="0">
                  <c:v>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 ZCB'!$C$8:$C$28</c:f>
              <c:numCache>
                <c:formatCode>0.00%</c:formatCode>
                <c:ptCount val="2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</c:numCache>
            </c:numRef>
          </c:xVal>
          <c:yVal>
            <c:numRef>
              <c:f>'D ZCB'!$D$8:$D$28</c:f>
              <c:numCache>
                <c:formatCode>0.00</c:formatCode>
                <c:ptCount val="21"/>
                <c:pt idx="0">
                  <c:v>5</c:v>
                </c:pt>
                <c:pt idx="1">
                  <c:v>5.0000000000000009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5.0000000000000009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5.0000000000000009</c:v>
                </c:pt>
                <c:pt idx="19">
                  <c:v>5.0000000000000009</c:v>
                </c:pt>
                <c:pt idx="20">
                  <c:v>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3F8-4096-BE84-13B4B107A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449064"/>
        <c:axId val="590448408"/>
      </c:scatterChart>
      <c:valAx>
        <c:axId val="590449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0448408"/>
        <c:crosses val="autoZero"/>
        <c:crossBetween val="midCat"/>
      </c:valAx>
      <c:valAx>
        <c:axId val="590448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90449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156482</xdr:colOff>
      <xdr:row>12</xdr:row>
      <xdr:rowOff>94570</xdr:rowOff>
    </xdr:from>
    <xdr:to>
      <xdr:col>13</xdr:col>
      <xdr:colOff>204107</xdr:colOff>
      <xdr:row>27</xdr:row>
      <xdr:rowOff>82323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3C8107A-1B0D-4E3A-AA3D-816E064C46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617084</xdr:colOff>
      <xdr:row>5</xdr:row>
      <xdr:rowOff>176213</xdr:rowOff>
    </xdr:from>
    <xdr:to>
      <xdr:col>13</xdr:col>
      <xdr:colOff>18369</xdr:colOff>
      <xdr:row>20</xdr:row>
      <xdr:rowOff>168728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803BE05-A721-4E22-80B8-4E15212E2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9EAC-FE07-44A8-A468-E812ACFD7EED}">
  <dimension ref="B4:H18"/>
  <sheetViews>
    <sheetView workbookViewId="0">
      <selection activeCell="D11" sqref="D11"/>
    </sheetView>
  </sheetViews>
  <sheetFormatPr defaultRowHeight="14.25" x14ac:dyDescent="0.45"/>
  <sheetData>
    <row r="4" spans="2:8" x14ac:dyDescent="0.45">
      <c r="D4">
        <v>0.1</v>
      </c>
    </row>
    <row r="5" spans="2:8" x14ac:dyDescent="0.45">
      <c r="H5">
        <v>1</v>
      </c>
    </row>
    <row r="6" spans="2:8" x14ac:dyDescent="0.45">
      <c r="B6">
        <v>1</v>
      </c>
      <c r="C6">
        <v>30</v>
      </c>
      <c r="D6" s="2">
        <f>(1+$D$4)^-B6</f>
        <v>0.90909090909090906</v>
      </c>
      <c r="H6">
        <v>2</v>
      </c>
    </row>
    <row r="7" spans="2:8" x14ac:dyDescent="0.45">
      <c r="B7">
        <v>2</v>
      </c>
      <c r="C7">
        <v>30</v>
      </c>
      <c r="D7" s="2">
        <f t="shared" ref="D7:D9" si="0">(1+$D$4)^-B7</f>
        <v>0.82644628099173545</v>
      </c>
    </row>
    <row r="8" spans="2:8" x14ac:dyDescent="0.45">
      <c r="B8">
        <v>3</v>
      </c>
      <c r="C8">
        <v>30</v>
      </c>
      <c r="D8" s="2">
        <f t="shared" si="0"/>
        <v>0.75131480090157754</v>
      </c>
    </row>
    <row r="9" spans="2:8" x14ac:dyDescent="0.45">
      <c r="D9" s="2"/>
      <c r="E9" s="1">
        <f>SUMPRODUCT(B6:B8,C6:C8,D6:D8)/SUMPRODUCT(C6:C8,D6:D8)</f>
        <v>1.9365558912386704</v>
      </c>
    </row>
    <row r="10" spans="2:8" x14ac:dyDescent="0.45">
      <c r="D10" t="s">
        <v>15</v>
      </c>
      <c r="E10" s="19">
        <f>SUMPRODUCT(B6:B8,C6:C8)/SUMPRODUCT(C6:C8)</f>
        <v>2</v>
      </c>
    </row>
    <row r="12" spans="2:8" x14ac:dyDescent="0.45">
      <c r="D12">
        <v>0.1</v>
      </c>
    </row>
    <row r="14" spans="2:8" x14ac:dyDescent="0.45">
      <c r="B14">
        <v>1</v>
      </c>
      <c r="C14">
        <v>10</v>
      </c>
      <c r="D14" s="2">
        <f>(1+$D$4)^-B14</f>
        <v>0.90909090909090906</v>
      </c>
    </row>
    <row r="15" spans="2:8" x14ac:dyDescent="0.45">
      <c r="B15">
        <v>2</v>
      </c>
      <c r="C15">
        <v>10</v>
      </c>
      <c r="D15" s="2">
        <f t="shared" ref="D15:D17" si="1">(1+$D$4)^-B15</f>
        <v>0.82644628099173545</v>
      </c>
    </row>
    <row r="16" spans="2:8" x14ac:dyDescent="0.45">
      <c r="B16">
        <v>3</v>
      </c>
      <c r="C16">
        <v>70</v>
      </c>
      <c r="D16" s="2">
        <f t="shared" si="1"/>
        <v>0.75131480090157754</v>
      </c>
    </row>
    <row r="17" spans="4:5" x14ac:dyDescent="0.45">
      <c r="D17" s="2"/>
      <c r="E17" s="1">
        <f>SUMPRODUCT(B14:B16,C14:C16,D14:D16)/SUMPRODUCT(C14:C16,D14:D16)</f>
        <v>2.6219119226638026</v>
      </c>
    </row>
    <row r="18" spans="4:5" x14ac:dyDescent="0.45">
      <c r="D18" t="s">
        <v>15</v>
      </c>
      <c r="E18" s="19">
        <f>SUMPRODUCT(B14:B16,C14:C16)/SUMPRODUCT(C14:C16)</f>
        <v>2.6666666666666665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DF99-1261-4D8F-854F-666F28823333}">
  <dimension ref="B3:H28"/>
  <sheetViews>
    <sheetView zoomScale="150" zoomScaleNormal="150" workbookViewId="0">
      <selection activeCell="D28" sqref="D28"/>
    </sheetView>
  </sheetViews>
  <sheetFormatPr defaultRowHeight="14.25" x14ac:dyDescent="0.45"/>
  <sheetData>
    <row r="3" spans="2:8" ht="15.75" x14ac:dyDescent="0.55000000000000004">
      <c r="B3" t="s">
        <v>10</v>
      </c>
      <c r="C3" s="3"/>
      <c r="D3" s="3">
        <v>4</v>
      </c>
      <c r="E3" s="3">
        <v>4</v>
      </c>
      <c r="F3" s="3">
        <v>4</v>
      </c>
      <c r="G3" s="3">
        <v>4</v>
      </c>
      <c r="H3" s="3">
        <v>104</v>
      </c>
    </row>
    <row r="4" spans="2:8" ht="15.75" x14ac:dyDescent="0.55000000000000004">
      <c r="B4" s="16" t="s">
        <v>11</v>
      </c>
      <c r="C4">
        <v>0</v>
      </c>
      <c r="D4">
        <v>1</v>
      </c>
      <c r="E4">
        <v>2</v>
      </c>
      <c r="F4">
        <v>3</v>
      </c>
      <c r="G4">
        <v>4</v>
      </c>
      <c r="H4">
        <v>5</v>
      </c>
    </row>
    <row r="7" spans="2:8" x14ac:dyDescent="0.45">
      <c r="C7" s="17" t="s">
        <v>12</v>
      </c>
      <c r="D7" s="17" t="s">
        <v>13</v>
      </c>
    </row>
    <row r="8" spans="2:8" x14ac:dyDescent="0.45">
      <c r="C8" s="6">
        <v>0</v>
      </c>
      <c r="D8" s="18" cm="1">
        <f t="array" ref="D8">SUMPRODUCT($D$4:$H$4,$D$3:$H$3,(1+C8)^-($D$4:$H$4))/SUMPRODUCT($D$3:$H$3,(1+C8)^-($D$4:$H$4))</f>
        <v>4.666666666666667</v>
      </c>
    </row>
    <row r="9" spans="2:8" x14ac:dyDescent="0.45">
      <c r="C9" s="7">
        <f>+C8+1%</f>
        <v>0.01</v>
      </c>
      <c r="D9" s="18" cm="1">
        <f t="array" ref="D9">SUMPRODUCT($D$4:$H$4,$D$3:$H$3,(1+C9)^-($D$4:$H$4))/SUMPRODUCT($D$3:$H$3,(1+C9)^-($D$4:$H$4))</f>
        <v>4.657701826348422</v>
      </c>
    </row>
    <row r="10" spans="2:8" x14ac:dyDescent="0.45">
      <c r="C10" s="7">
        <f t="shared" ref="C10:C28" si="0">+C9+1%</f>
        <v>0.02</v>
      </c>
      <c r="D10" s="18" cm="1">
        <f t="array" ref="D10">SUMPRODUCT($D$4:$H$4,$D$3:$H$3,(1+C10)^-($D$4:$H$4))/SUMPRODUCT($D$3:$H$3,(1+C10)^-($D$4:$H$4))</f>
        <v>4.6485850043976367</v>
      </c>
    </row>
    <row r="11" spans="2:8" x14ac:dyDescent="0.45">
      <c r="C11" s="7">
        <f t="shared" si="0"/>
        <v>0.03</v>
      </c>
      <c r="D11" s="18" cm="1">
        <f t="array" ref="D11">SUMPRODUCT($D$4:$H$4,$D$3:$H$3,(1+C11)^-($D$4:$H$4))/SUMPRODUCT($D$3:$H$3,(1+C11)^-($D$4:$H$4))</f>
        <v>4.6393161352890449</v>
      </c>
    </row>
    <row r="12" spans="2:8" x14ac:dyDescent="0.45">
      <c r="C12" s="7">
        <f t="shared" si="0"/>
        <v>0.04</v>
      </c>
      <c r="D12" s="18" cm="1">
        <f t="array" ref="D12">SUMPRODUCT($D$4:$H$4,$D$3:$H$3,(1+C12)^-($D$4:$H$4))/SUMPRODUCT($D$3:$H$3,(1+C12)^-($D$4:$H$4))</f>
        <v>4.6298952242568543</v>
      </c>
    </row>
    <row r="13" spans="2:8" x14ac:dyDescent="0.45">
      <c r="C13" s="7">
        <f t="shared" si="0"/>
        <v>0.05</v>
      </c>
      <c r="D13" s="18" cm="1">
        <f t="array" ref="D13">SUMPRODUCT($D$4:$H$4,$D$3:$H$3,(1+C13)^-($D$4:$H$4))/SUMPRODUCT($D$3:$H$3,(1+C13)^-($D$4:$H$4))</f>
        <v>4.6203223479612729</v>
      </c>
    </row>
    <row r="14" spans="2:8" x14ac:dyDescent="0.45">
      <c r="C14" s="7">
        <f t="shared" si="0"/>
        <v>6.0000000000000005E-2</v>
      </c>
      <c r="D14" s="18" cm="1">
        <f t="array" ref="D14">SUMPRODUCT($D$4:$H$4,$D$3:$H$3,(1+C14)^-($D$4:$H$4))/SUMPRODUCT($D$3:$H$3,(1+C14)^-($D$4:$H$4))</f>
        <v>4.6105976550850922</v>
      </c>
    </row>
    <row r="15" spans="2:8" x14ac:dyDescent="0.45">
      <c r="C15" s="7">
        <f t="shared" si="0"/>
        <v>7.0000000000000007E-2</v>
      </c>
      <c r="D15" s="18" cm="1">
        <f t="array" ref="D15">SUMPRODUCT($D$4:$H$4,$D$3:$H$3,(1+C15)^-($D$4:$H$4))/SUMPRODUCT($D$3:$H$3,(1+C15)^-($D$4:$H$4))</f>
        <v>4.6007213668586244</v>
      </c>
    </row>
    <row r="16" spans="2:8" x14ac:dyDescent="0.45">
      <c r="C16" s="7">
        <f t="shared" si="0"/>
        <v>0.08</v>
      </c>
      <c r="D16" s="18" cm="1">
        <f t="array" ref="D16">SUMPRODUCT($D$4:$H$4,$D$3:$H$3,(1+C16)^-($D$4:$H$4))/SUMPRODUCT($D$3:$H$3,(1+C16)^-($D$4:$H$4))</f>
        <v>4.5906937775114196</v>
      </c>
    </row>
    <row r="17" spans="3:4" x14ac:dyDescent="0.45">
      <c r="C17" s="7">
        <f t="shared" si="0"/>
        <v>0.09</v>
      </c>
      <c r="D17" s="18" cm="1">
        <f t="array" ref="D17">SUMPRODUCT($D$4:$H$4,$D$3:$H$3,(1+C17)^-($D$4:$H$4))/SUMPRODUCT($D$3:$H$3,(1+C17)^-($D$4:$H$4))</f>
        <v>4.580515254649332</v>
      </c>
    </row>
    <row r="18" spans="3:4" x14ac:dyDescent="0.45">
      <c r="C18" s="7">
        <f t="shared" si="0"/>
        <v>9.9999999999999992E-2</v>
      </c>
      <c r="D18" s="18" cm="1">
        <f t="array" ref="D18">SUMPRODUCT($D$4:$H$4,$D$3:$H$3,(1+C18)^-($D$4:$H$4))/SUMPRODUCT($D$3:$H$3,(1+C18)^-($D$4:$H$4))</f>
        <v>4.5701862395555723</v>
      </c>
    </row>
    <row r="19" spans="3:4" x14ac:dyDescent="0.45">
      <c r="C19" s="7">
        <f t="shared" si="0"/>
        <v>0.10999999999999999</v>
      </c>
      <c r="D19" s="18" cm="1">
        <f t="array" ref="D19">SUMPRODUCT($D$4:$H$4,$D$3:$H$3,(1+C19)^-($D$4:$H$4))/SUMPRODUCT($D$3:$H$3,(1+C19)^-($D$4:$H$4))</f>
        <v>4.5597072474145719</v>
      </c>
    </row>
    <row r="20" spans="3:4" x14ac:dyDescent="0.45">
      <c r="C20" s="7">
        <f t="shared" si="0"/>
        <v>0.11999999999999998</v>
      </c>
      <c r="D20" s="18" cm="1">
        <f t="array" ref="D20">SUMPRODUCT($D$4:$H$4,$D$3:$H$3,(1+C20)^-($D$4:$H$4))/SUMPRODUCT($D$3:$H$3,(1+C20)^-($D$4:$H$4))</f>
        <v>4.5490788674576068</v>
      </c>
    </row>
    <row r="21" spans="3:4" x14ac:dyDescent="0.45">
      <c r="C21" s="7">
        <f t="shared" si="0"/>
        <v>0.12999999999999998</v>
      </c>
      <c r="D21" s="18" cm="1">
        <f t="array" ref="D21">SUMPRODUCT($D$4:$H$4,$D$3:$H$3,(1+C21)^-($D$4:$H$4))/SUMPRODUCT($D$3:$H$3,(1+C21)^-($D$4:$H$4))</f>
        <v>4.5383017630292217</v>
      </c>
    </row>
    <row r="22" spans="3:4" x14ac:dyDescent="0.45">
      <c r="C22" s="7">
        <f t="shared" si="0"/>
        <v>0.13999999999999999</v>
      </c>
      <c r="D22" s="18" cm="1">
        <f t="array" ref="D22">SUMPRODUCT($D$4:$H$4,$D$3:$H$3,(1+C22)^-($D$4:$H$4))/SUMPRODUCT($D$3:$H$3,(1+C22)^-($D$4:$H$4))</f>
        <v>4.5273766715737391</v>
      </c>
    </row>
    <row r="23" spans="3:4" x14ac:dyDescent="0.45">
      <c r="C23" s="7">
        <f t="shared" si="0"/>
        <v>0.15</v>
      </c>
      <c r="D23" s="18" cm="1">
        <f t="array" ref="D23">SUMPRODUCT($D$4:$H$4,$D$3:$H$3,(1+C23)^-($D$4:$H$4))/SUMPRODUCT($D$3:$H$3,(1+C23)^-($D$4:$H$4))</f>
        <v>4.5163044045411684</v>
      </c>
    </row>
    <row r="24" spans="3:4" x14ac:dyDescent="0.45">
      <c r="C24" s="7">
        <f t="shared" si="0"/>
        <v>0.16</v>
      </c>
      <c r="D24" s="18" cm="1">
        <f t="array" ref="D24">SUMPRODUCT($D$4:$H$4,$D$3:$H$3,(1+C24)^-($D$4:$H$4))/SUMPRODUCT($D$3:$H$3,(1+C24)^-($D$4:$H$4))</f>
        <v>4.5050858472120883</v>
      </c>
    </row>
    <row r="25" spans="3:4" x14ac:dyDescent="0.45">
      <c r="C25" s="7">
        <f t="shared" si="0"/>
        <v>0.17</v>
      </c>
      <c r="D25" s="18" cm="1">
        <f t="array" ref="D25">SUMPRODUCT($D$4:$H$4,$D$3:$H$3,(1+C25)^-($D$4:$H$4))/SUMPRODUCT($D$3:$H$3,(1+C25)^-($D$4:$H$4))</f>
        <v>4.4937219584411512</v>
      </c>
    </row>
    <row r="26" spans="3:4" x14ac:dyDescent="0.45">
      <c r="C26" s="7">
        <f>+C25+1%</f>
        <v>0.18000000000000002</v>
      </c>
      <c r="D26" s="18" cm="1">
        <f t="array" ref="D26">SUMPRODUCT($D$4:$H$4,$D$3:$H$3,(1+C26)^-($D$4:$H$4))/SUMPRODUCT($D$3:$H$3,(1+C26)^-($D$4:$H$4))</f>
        <v>4.482213770319075</v>
      </c>
    </row>
    <row r="27" spans="3:4" x14ac:dyDescent="0.45">
      <c r="C27" s="7">
        <f t="shared" si="0"/>
        <v>0.19000000000000003</v>
      </c>
      <c r="D27" s="18" cm="1">
        <f t="array" ref="D27">SUMPRODUCT($D$4:$H$4,$D$3:$H$3,(1+C27)^-($D$4:$H$4))/SUMPRODUCT($D$3:$H$3,(1+C27)^-($D$4:$H$4))</f>
        <v>4.4705623877530964</v>
      </c>
    </row>
    <row r="28" spans="3:4" x14ac:dyDescent="0.45">
      <c r="C28" s="7">
        <f t="shared" si="0"/>
        <v>0.20000000000000004</v>
      </c>
      <c r="D28" s="18" cm="1">
        <f t="array" ref="D28">SUMPRODUCT($D$4:$H$4,$D$3:$H$3,(1+C28)^-($D$4:$H$4))/SUMPRODUCT($D$3:$H$3,(1+C28)^-($D$4:$H$4))</f>
        <v>4.458768987966069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E6C3-40EB-4363-A34A-15DEAFC252DB}">
  <dimension ref="B3:H28"/>
  <sheetViews>
    <sheetView zoomScale="140" zoomScaleNormal="140" workbookViewId="0">
      <selection activeCell="F15" sqref="F15"/>
    </sheetView>
  </sheetViews>
  <sheetFormatPr defaultRowHeight="14.25" x14ac:dyDescent="0.45"/>
  <sheetData>
    <row r="3" spans="2:8" ht="15.75" x14ac:dyDescent="0.55000000000000004">
      <c r="B3" t="s">
        <v>10</v>
      </c>
      <c r="C3" s="3"/>
      <c r="D3" s="3">
        <v>0</v>
      </c>
      <c r="E3" s="3">
        <v>0</v>
      </c>
      <c r="F3" s="3">
        <v>0</v>
      </c>
      <c r="G3" s="3">
        <v>0</v>
      </c>
      <c r="H3" s="3">
        <v>100</v>
      </c>
    </row>
    <row r="4" spans="2:8" ht="15.75" x14ac:dyDescent="0.55000000000000004">
      <c r="B4" s="16" t="s">
        <v>11</v>
      </c>
      <c r="C4">
        <v>0</v>
      </c>
      <c r="D4">
        <v>1</v>
      </c>
      <c r="E4">
        <v>2</v>
      </c>
      <c r="F4">
        <v>3</v>
      </c>
      <c r="G4">
        <v>4</v>
      </c>
      <c r="H4" s="20">
        <v>5</v>
      </c>
    </row>
    <row r="7" spans="2:8" x14ac:dyDescent="0.45">
      <c r="C7" s="17" t="s">
        <v>12</v>
      </c>
      <c r="D7" s="17" t="s">
        <v>13</v>
      </c>
    </row>
    <row r="8" spans="2:8" x14ac:dyDescent="0.45">
      <c r="C8" s="6">
        <v>0</v>
      </c>
      <c r="D8" s="18" cm="1">
        <f t="array" ref="D8">SUMPRODUCT($D$4:$H$4,$D$3:$H$3,(1+C8)^-($D$4:$H$4))/SUMPRODUCT($D$3:$H$3,(1+C8)^-($D$4:$H$4))</f>
        <v>5</v>
      </c>
    </row>
    <row r="9" spans="2:8" x14ac:dyDescent="0.45">
      <c r="C9" s="7">
        <f>+C8+1%</f>
        <v>0.01</v>
      </c>
      <c r="D9" s="18" cm="1">
        <f t="array" ref="D9">SUMPRODUCT($D$4:$H$4,$D$3:$H$3,(1+C9)^-($D$4:$H$4))/SUMPRODUCT($D$3:$H$3,(1+C9)^-($D$4:$H$4))</f>
        <v>5.0000000000000009</v>
      </c>
    </row>
    <row r="10" spans="2:8" x14ac:dyDescent="0.45">
      <c r="C10" s="7">
        <f t="shared" ref="C10:C28" si="0">+C9+1%</f>
        <v>0.02</v>
      </c>
      <c r="D10" s="18" cm="1">
        <f t="array" ref="D10">SUMPRODUCT($D$4:$H$4,$D$3:$H$3,(1+C10)^-($D$4:$H$4))/SUMPRODUCT($D$3:$H$3,(1+C10)^-($D$4:$H$4))</f>
        <v>5</v>
      </c>
    </row>
    <row r="11" spans="2:8" x14ac:dyDescent="0.45">
      <c r="C11" s="7">
        <f t="shared" si="0"/>
        <v>0.03</v>
      </c>
      <c r="D11" s="18" cm="1">
        <f t="array" ref="D11">SUMPRODUCT($D$4:$H$4,$D$3:$H$3,(1+C11)^-($D$4:$H$4))/SUMPRODUCT($D$3:$H$3,(1+C11)^-($D$4:$H$4))</f>
        <v>5</v>
      </c>
    </row>
    <row r="12" spans="2:8" x14ac:dyDescent="0.45">
      <c r="C12" s="7">
        <f t="shared" si="0"/>
        <v>0.04</v>
      </c>
      <c r="D12" s="18" cm="1">
        <f t="array" ref="D12">SUMPRODUCT($D$4:$H$4,$D$3:$H$3,(1+C12)^-($D$4:$H$4))/SUMPRODUCT($D$3:$H$3,(1+C12)^-($D$4:$H$4))</f>
        <v>5</v>
      </c>
    </row>
    <row r="13" spans="2:8" x14ac:dyDescent="0.45">
      <c r="C13" s="7">
        <f t="shared" si="0"/>
        <v>0.05</v>
      </c>
      <c r="D13" s="18" cm="1">
        <f t="array" ref="D13">SUMPRODUCT($D$4:$H$4,$D$3:$H$3,(1+C13)^-($D$4:$H$4))/SUMPRODUCT($D$3:$H$3,(1+C13)^-($D$4:$H$4))</f>
        <v>5</v>
      </c>
    </row>
    <row r="14" spans="2:8" x14ac:dyDescent="0.45">
      <c r="C14" s="7">
        <f t="shared" si="0"/>
        <v>6.0000000000000005E-2</v>
      </c>
      <c r="D14" s="18" cm="1">
        <f t="array" ref="D14">SUMPRODUCT($D$4:$H$4,$D$3:$H$3,(1+C14)^-($D$4:$H$4))/SUMPRODUCT($D$3:$H$3,(1+C14)^-($D$4:$H$4))</f>
        <v>5</v>
      </c>
    </row>
    <row r="15" spans="2:8" x14ac:dyDescent="0.45">
      <c r="C15" s="7">
        <f t="shared" si="0"/>
        <v>7.0000000000000007E-2</v>
      </c>
      <c r="D15" s="18" cm="1">
        <f t="array" ref="D15">SUMPRODUCT($D$4:$H$4,$D$3:$H$3,(1+C15)^-($D$4:$H$4))/SUMPRODUCT($D$3:$H$3,(1+C15)^-($D$4:$H$4))</f>
        <v>5</v>
      </c>
    </row>
    <row r="16" spans="2:8" x14ac:dyDescent="0.45">
      <c r="C16" s="7">
        <f t="shared" si="0"/>
        <v>0.08</v>
      </c>
      <c r="D16" s="18" cm="1">
        <f t="array" ref="D16">SUMPRODUCT($D$4:$H$4,$D$3:$H$3,(1+C16)^-($D$4:$H$4))/SUMPRODUCT($D$3:$H$3,(1+C16)^-($D$4:$H$4))</f>
        <v>5</v>
      </c>
    </row>
    <row r="17" spans="3:7" x14ac:dyDescent="0.45">
      <c r="C17" s="7">
        <f t="shared" si="0"/>
        <v>0.09</v>
      </c>
      <c r="D17" s="18" cm="1">
        <f t="array" ref="D17">SUMPRODUCT($D$4:$H$4,$D$3:$H$3,(1+C17)^-($D$4:$H$4))/SUMPRODUCT($D$3:$H$3,(1+C17)^-($D$4:$H$4))</f>
        <v>5.0000000000000009</v>
      </c>
    </row>
    <row r="18" spans="3:7" x14ac:dyDescent="0.45">
      <c r="C18" s="7">
        <f t="shared" si="0"/>
        <v>9.9999999999999992E-2</v>
      </c>
      <c r="D18" s="18" cm="1">
        <f t="array" ref="D18">SUMPRODUCT($D$4:$H$4,$D$3:$H$3,(1+C18)^-($D$4:$H$4))/SUMPRODUCT($D$3:$H$3,(1+C18)^-($D$4:$H$4))</f>
        <v>5</v>
      </c>
    </row>
    <row r="19" spans="3:7" x14ac:dyDescent="0.45">
      <c r="C19" s="7">
        <f t="shared" si="0"/>
        <v>0.10999999999999999</v>
      </c>
      <c r="D19" s="18" cm="1">
        <f t="array" ref="D19">SUMPRODUCT($D$4:$H$4,$D$3:$H$3,(1+C19)^-($D$4:$H$4))/SUMPRODUCT($D$3:$H$3,(1+C19)^-($D$4:$H$4))</f>
        <v>5</v>
      </c>
    </row>
    <row r="20" spans="3:7" x14ac:dyDescent="0.45">
      <c r="C20" s="7">
        <f t="shared" si="0"/>
        <v>0.11999999999999998</v>
      </c>
      <c r="D20" s="18" cm="1">
        <f t="array" ref="D20">SUMPRODUCT($D$4:$H$4,$D$3:$H$3,(1+C20)^-($D$4:$H$4))/SUMPRODUCT($D$3:$H$3,(1+C20)^-($D$4:$H$4))</f>
        <v>5</v>
      </c>
    </row>
    <row r="21" spans="3:7" x14ac:dyDescent="0.45">
      <c r="C21" s="7">
        <f t="shared" si="0"/>
        <v>0.12999999999999998</v>
      </c>
      <c r="D21" s="18" cm="1">
        <f t="array" ref="D21">SUMPRODUCT($D$4:$H$4,$D$3:$H$3,(1+C21)^-($D$4:$H$4))/SUMPRODUCT($D$3:$H$3,(1+C21)^-($D$4:$H$4))</f>
        <v>5</v>
      </c>
    </row>
    <row r="22" spans="3:7" x14ac:dyDescent="0.45">
      <c r="C22" s="7">
        <f t="shared" si="0"/>
        <v>0.13999999999999999</v>
      </c>
      <c r="D22" s="18" cm="1">
        <f t="array" ref="D22">SUMPRODUCT($D$4:$H$4,$D$3:$H$3,(1+C22)^-($D$4:$H$4))/SUMPRODUCT($D$3:$H$3,(1+C22)^-($D$4:$H$4))</f>
        <v>5</v>
      </c>
    </row>
    <row r="23" spans="3:7" x14ac:dyDescent="0.45">
      <c r="C23" s="7">
        <f t="shared" si="0"/>
        <v>0.15</v>
      </c>
      <c r="D23" s="18" cm="1">
        <f t="array" ref="D23">SUMPRODUCT($D$4:$H$4,$D$3:$H$3,(1+C23)^-($D$4:$H$4))/SUMPRODUCT($D$3:$H$3,(1+C23)^-($D$4:$H$4))</f>
        <v>5</v>
      </c>
      <c r="G23" t="s">
        <v>14</v>
      </c>
    </row>
    <row r="24" spans="3:7" x14ac:dyDescent="0.45">
      <c r="C24" s="7">
        <f t="shared" si="0"/>
        <v>0.16</v>
      </c>
      <c r="D24" s="18" cm="1">
        <f t="array" ref="D24">SUMPRODUCT($D$4:$H$4,$D$3:$H$3,(1+C24)^-($D$4:$H$4))/SUMPRODUCT($D$3:$H$3,(1+C24)^-($D$4:$H$4))</f>
        <v>5</v>
      </c>
    </row>
    <row r="25" spans="3:7" x14ac:dyDescent="0.45">
      <c r="C25" s="7">
        <f t="shared" si="0"/>
        <v>0.17</v>
      </c>
      <c r="D25" s="18" cm="1">
        <f t="array" ref="D25">SUMPRODUCT($D$4:$H$4,$D$3:$H$3,(1+C25)^-($D$4:$H$4))/SUMPRODUCT($D$3:$H$3,(1+C25)^-($D$4:$H$4))</f>
        <v>5</v>
      </c>
    </row>
    <row r="26" spans="3:7" x14ac:dyDescent="0.45">
      <c r="C26" s="7">
        <f>+C25+1%</f>
        <v>0.18000000000000002</v>
      </c>
      <c r="D26" s="18" cm="1">
        <f t="array" ref="D26">SUMPRODUCT($D$4:$H$4,$D$3:$H$3,(1+C26)^-($D$4:$H$4))/SUMPRODUCT($D$3:$H$3,(1+C26)^-($D$4:$H$4))</f>
        <v>5.0000000000000009</v>
      </c>
    </row>
    <row r="27" spans="3:7" x14ac:dyDescent="0.45">
      <c r="C27" s="7">
        <f t="shared" ref="C27:C45" si="1">+C26+1%</f>
        <v>0.19000000000000003</v>
      </c>
      <c r="D27" s="18" cm="1">
        <f t="array" ref="D27">SUMPRODUCT($D$4:$H$4,$D$3:$H$3,(1+C27)^-($D$4:$H$4))/SUMPRODUCT($D$3:$H$3,(1+C27)^-($D$4:$H$4))</f>
        <v>5.0000000000000009</v>
      </c>
    </row>
    <row r="28" spans="3:7" x14ac:dyDescent="0.45">
      <c r="C28" s="7">
        <f t="shared" si="1"/>
        <v>0.20000000000000004</v>
      </c>
      <c r="D28" s="18" cm="1">
        <f t="array" ref="D28">SUMPRODUCT($D$4:$H$4,$D$3:$H$3,(1+C28)^-($D$4:$H$4))/SUMPRODUCT($D$3:$H$3,(1+C28)^-($D$4:$H$4))</f>
        <v>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7A31-4632-4D89-A3D2-1D7CC992CC8C}">
  <dimension ref="B1:H28"/>
  <sheetViews>
    <sheetView tabSelected="1" zoomScale="140" zoomScaleNormal="140" workbookViewId="0">
      <selection activeCell="H2" sqref="H2"/>
    </sheetView>
  </sheetViews>
  <sheetFormatPr defaultRowHeight="14.25" x14ac:dyDescent="0.45"/>
  <sheetData>
    <row r="1" spans="2:8" x14ac:dyDescent="0.45">
      <c r="B1" t="s">
        <v>16</v>
      </c>
      <c r="G1" t="s">
        <v>17</v>
      </c>
      <c r="H1" s="4">
        <v>0.05</v>
      </c>
    </row>
    <row r="3" spans="2:8" ht="15.75" x14ac:dyDescent="0.55000000000000004">
      <c r="B3" t="s">
        <v>10</v>
      </c>
      <c r="C3" s="3"/>
      <c r="D3" s="3">
        <f>+H1*100</f>
        <v>5</v>
      </c>
      <c r="E3" s="3">
        <f>+D3</f>
        <v>5</v>
      </c>
      <c r="F3" s="3">
        <f t="shared" ref="F3:H3" si="0">+E3</f>
        <v>5</v>
      </c>
      <c r="G3" s="3">
        <f t="shared" si="0"/>
        <v>5</v>
      </c>
      <c r="H3" s="3">
        <f>+G3+100</f>
        <v>105</v>
      </c>
    </row>
    <row r="4" spans="2:8" ht="15.75" x14ac:dyDescent="0.55000000000000004">
      <c r="B4" s="16" t="s">
        <v>11</v>
      </c>
      <c r="C4">
        <v>0</v>
      </c>
      <c r="D4">
        <v>1</v>
      </c>
      <c r="E4">
        <v>2</v>
      </c>
      <c r="F4">
        <v>3</v>
      </c>
      <c r="G4">
        <v>4</v>
      </c>
      <c r="H4" s="20">
        <v>5</v>
      </c>
    </row>
    <row r="7" spans="2:8" x14ac:dyDescent="0.45">
      <c r="C7" s="17" t="s">
        <v>0</v>
      </c>
      <c r="D7" s="21">
        <v>0.04</v>
      </c>
    </row>
    <row r="9" spans="2:8" x14ac:dyDescent="0.45">
      <c r="C9" s="17" t="s">
        <v>2</v>
      </c>
      <c r="D9" s="22" cm="1">
        <f t="array" ref="D9">SUMPRODUCT($D$4:$H$4,$D$3:$H$3,(1+D7)^-($D$4:$H$4))/SUMPRODUCT($D$3:$H$3,(1+D7)^-($D$4:$H$4))</f>
        <v>4.5570867416627561</v>
      </c>
    </row>
    <row r="11" spans="2:8" x14ac:dyDescent="0.45">
      <c r="B11" t="s">
        <v>18</v>
      </c>
      <c r="D11" s="18"/>
    </row>
    <row r="12" spans="2:8" x14ac:dyDescent="0.45">
      <c r="C12" s="7"/>
      <c r="D12" s="18"/>
    </row>
    <row r="13" spans="2:8" x14ac:dyDescent="0.45">
      <c r="C13" s="7"/>
      <c r="D13" s="18"/>
    </row>
    <row r="14" spans="2:8" x14ac:dyDescent="0.45">
      <c r="C14" s="7"/>
      <c r="D14" s="18"/>
    </row>
    <row r="15" spans="2:8" x14ac:dyDescent="0.45">
      <c r="C15" s="7"/>
      <c r="D15" s="18"/>
    </row>
    <row r="16" spans="2:8" x14ac:dyDescent="0.45">
      <c r="C16" s="7"/>
      <c r="D16" s="18"/>
    </row>
    <row r="17" spans="3:4" x14ac:dyDescent="0.45">
      <c r="C17" s="7"/>
      <c r="D17" s="18"/>
    </row>
    <row r="18" spans="3:4" x14ac:dyDescent="0.45">
      <c r="C18" s="7"/>
      <c r="D18" s="18"/>
    </row>
    <row r="19" spans="3:4" x14ac:dyDescent="0.45">
      <c r="C19" s="7"/>
      <c r="D19" s="18"/>
    </row>
    <row r="20" spans="3:4" x14ac:dyDescent="0.45">
      <c r="C20" s="7"/>
      <c r="D20" s="18"/>
    </row>
    <row r="21" spans="3:4" x14ac:dyDescent="0.45">
      <c r="C21" s="7"/>
      <c r="D21" s="18"/>
    </row>
    <row r="22" spans="3:4" x14ac:dyDescent="0.45">
      <c r="C22" s="7"/>
      <c r="D22" s="18"/>
    </row>
    <row r="23" spans="3:4" x14ac:dyDescent="0.45">
      <c r="C23" s="7"/>
      <c r="D23" s="18"/>
    </row>
    <row r="24" spans="3:4" x14ac:dyDescent="0.45">
      <c r="C24" s="7"/>
      <c r="D24" s="18"/>
    </row>
    <row r="25" spans="3:4" x14ac:dyDescent="0.45">
      <c r="C25" s="7"/>
      <c r="D25" s="18"/>
    </row>
    <row r="26" spans="3:4" x14ac:dyDescent="0.45">
      <c r="C26" s="7"/>
      <c r="D26" s="18"/>
    </row>
    <row r="27" spans="3:4" x14ac:dyDescent="0.45">
      <c r="C27" s="7"/>
      <c r="D27" s="18"/>
    </row>
    <row r="28" spans="3:4" x14ac:dyDescent="0.45">
      <c r="C28" s="7"/>
      <c r="D28" s="18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60F4-C4F2-49D2-8DE4-7E40D45CDB20}">
  <dimension ref="B1:N25"/>
  <sheetViews>
    <sheetView topLeftCell="A4" zoomScale="170" zoomScaleNormal="170" workbookViewId="0">
      <selection activeCell="C16" sqref="C16"/>
    </sheetView>
  </sheetViews>
  <sheetFormatPr defaultRowHeight="14.25" x14ac:dyDescent="0.45"/>
  <sheetData>
    <row r="1" spans="2:14" x14ac:dyDescent="0.45">
      <c r="C1">
        <v>1.2090449904521661</v>
      </c>
    </row>
    <row r="5" spans="2:14" x14ac:dyDescent="0.45">
      <c r="B5" s="12" t="s">
        <v>7</v>
      </c>
      <c r="I5" s="12" t="s">
        <v>8</v>
      </c>
    </row>
    <row r="7" spans="2:14" x14ac:dyDescent="0.45">
      <c r="B7" s="5" t="s">
        <v>4</v>
      </c>
      <c r="I7" s="5" t="s">
        <v>4</v>
      </c>
    </row>
    <row r="8" spans="2:14" x14ac:dyDescent="0.45">
      <c r="B8" t="s">
        <v>3</v>
      </c>
      <c r="C8" s="9">
        <v>0</v>
      </c>
      <c r="I8" t="s">
        <v>3</v>
      </c>
      <c r="J8" s="9">
        <v>0.1</v>
      </c>
    </row>
    <row r="11" spans="2:14" x14ac:dyDescent="0.45">
      <c r="C11" s="8"/>
      <c r="D11" s="8">
        <f>+C8*100/2</f>
        <v>0</v>
      </c>
      <c r="E11" s="8">
        <f>+D11</f>
        <v>0</v>
      </c>
      <c r="F11" s="8">
        <f t="shared" ref="F11" si="0">+E11</f>
        <v>0</v>
      </c>
      <c r="G11" s="8">
        <f>+F11+100*C1</f>
        <v>120.90449904521661</v>
      </c>
      <c r="J11" s="8"/>
      <c r="K11" s="8">
        <f>+J8*100/2</f>
        <v>5</v>
      </c>
      <c r="L11" s="8">
        <f>+K11</f>
        <v>5</v>
      </c>
      <c r="M11" s="8">
        <f t="shared" ref="M11" si="1">+L11</f>
        <v>5</v>
      </c>
      <c r="N11" s="8">
        <f>+M11+100</f>
        <v>105</v>
      </c>
    </row>
    <row r="12" spans="2:14" x14ac:dyDescent="0.45">
      <c r="C12" s="5">
        <v>0</v>
      </c>
      <c r="D12" s="5">
        <v>0.5</v>
      </c>
      <c r="E12" s="5">
        <v>1</v>
      </c>
      <c r="F12" s="5">
        <v>1.5</v>
      </c>
      <c r="G12" s="5">
        <v>2</v>
      </c>
      <c r="J12" s="5">
        <v>0</v>
      </c>
      <c r="K12" s="5">
        <v>0.5</v>
      </c>
      <c r="L12" s="5">
        <v>1</v>
      </c>
      <c r="M12" s="5">
        <v>1.5</v>
      </c>
      <c r="N12" s="5">
        <v>2</v>
      </c>
    </row>
    <row r="14" spans="2:14" x14ac:dyDescent="0.45">
      <c r="B14" s="5" t="s">
        <v>5</v>
      </c>
      <c r="I14" s="5" t="s">
        <v>5</v>
      </c>
    </row>
    <row r="15" spans="2:14" x14ac:dyDescent="0.45">
      <c r="B15" t="s">
        <v>0</v>
      </c>
      <c r="C15" s="11">
        <v>0.06</v>
      </c>
      <c r="I15" t="s">
        <v>0</v>
      </c>
      <c r="J15" s="6">
        <f>+C15</f>
        <v>0.06</v>
      </c>
    </row>
    <row r="17" spans="2:14" x14ac:dyDescent="0.45">
      <c r="B17" t="s">
        <v>1</v>
      </c>
      <c r="D17" s="2">
        <f>(1+$C$15)^-D12</f>
        <v>0.97128586235726422</v>
      </c>
      <c r="E17" s="2">
        <f t="shared" ref="E17:G17" si="2">(1+$C$15)^-E12</f>
        <v>0.94339622641509424</v>
      </c>
      <c r="F17" s="2">
        <f t="shared" si="2"/>
        <v>0.91630741731817356</v>
      </c>
      <c r="G17" s="2">
        <f t="shared" si="2"/>
        <v>0.88999644001423983</v>
      </c>
      <c r="I17" t="s">
        <v>1</v>
      </c>
      <c r="K17" s="2">
        <f>(1+$C$15)^-K12</f>
        <v>0.97128586235726422</v>
      </c>
      <c r="L17" s="2">
        <f t="shared" ref="L17:N17" si="3">(1+$C$15)^-L12</f>
        <v>0.94339622641509424</v>
      </c>
      <c r="M17" s="2">
        <f t="shared" si="3"/>
        <v>0.91630741731817356</v>
      </c>
      <c r="N17" s="2">
        <f t="shared" si="3"/>
        <v>0.88999644001423983</v>
      </c>
    </row>
    <row r="19" spans="2:14" x14ac:dyDescent="0.45">
      <c r="B19" s="14" t="s">
        <v>2</v>
      </c>
      <c r="C19" s="15">
        <f>SUMPRODUCT(D12:G12,D11:G11,D17:G17)/SUMPRODUCT(D11:G11,D17:G17)</f>
        <v>2</v>
      </c>
      <c r="I19" s="14" t="s">
        <v>2</v>
      </c>
      <c r="J19" s="15">
        <f>SUMPRODUCT(K12:N12,K11:N11,K17:N17)/SUMPRODUCT(K11:N11,K17:N17)</f>
        <v>1.8671767086903392</v>
      </c>
    </row>
    <row r="21" spans="2:14" x14ac:dyDescent="0.45">
      <c r="B21" t="s">
        <v>6</v>
      </c>
      <c r="C21" s="10">
        <f>SUMPRODUCT(D11:G11,D17:G17)</f>
        <v>107.60457373194784</v>
      </c>
      <c r="I21" t="s">
        <v>6</v>
      </c>
      <c r="J21" s="10">
        <f>SUMPRODUCT(K11:N11,K17:N17)</f>
        <v>107.60457373194784</v>
      </c>
    </row>
    <row r="23" spans="2:14" x14ac:dyDescent="0.45">
      <c r="B23" s="13" t="s">
        <v>9</v>
      </c>
      <c r="C23" s="13">
        <v>107.6</v>
      </c>
      <c r="E23" s="1">
        <f>+C21-C23</f>
        <v>4.5737319478433847E-3</v>
      </c>
      <c r="I23" s="13" t="s">
        <v>9</v>
      </c>
      <c r="J23" s="13">
        <v>107.6</v>
      </c>
      <c r="L23" s="1">
        <f>+J21-J23</f>
        <v>4.5737319478433847E-3</v>
      </c>
    </row>
    <row r="24" spans="2:14" x14ac:dyDescent="0.45">
      <c r="N24">
        <f>100-1.905</f>
        <v>98.094999999999999</v>
      </c>
    </row>
    <row r="25" spans="2:14" x14ac:dyDescent="0.45">
      <c r="C25" s="6"/>
      <c r="J25" s="6"/>
      <c r="N25">
        <f>100-2.857</f>
        <v>97.143000000000001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d</vt:lpstr>
      <vt:lpstr>D vs i</vt:lpstr>
      <vt:lpstr>D ZCB</vt:lpstr>
      <vt:lpstr>D e tasso cedolare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Micocci</dc:creator>
  <cp:lastModifiedBy>Marco Micocci</cp:lastModifiedBy>
  <dcterms:created xsi:type="dcterms:W3CDTF">2020-12-15T10:51:26Z</dcterms:created>
  <dcterms:modified xsi:type="dcterms:W3CDTF">2020-12-15T13:50:06Z</dcterms:modified>
</cp:coreProperties>
</file>