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2" activeTab="0"/>
  </bookViews>
  <sheets>
    <sheet name="Strumento di calcolo" sheetId="1" r:id="rId1"/>
    <sheet name="Dimensioni commerciali" sheetId="2" r:id="rId2"/>
  </sheets>
  <definedNames/>
  <calcPr fullCalcOnLoad="1"/>
</workbook>
</file>

<file path=xl/sharedStrings.xml><?xml version="1.0" encoding="utf-8"?>
<sst xmlns="http://schemas.openxmlformats.org/spreadsheetml/2006/main" count="22" uniqueCount="18">
  <si>
    <r>
      <t xml:space="preserve">Trova il volume del brik
</t>
    </r>
    <r>
      <rPr>
        <sz val="16"/>
        <rFont val="Arial"/>
        <family val="2"/>
      </rPr>
      <t>e confrontalo con il massimo volume possibile</t>
    </r>
  </si>
  <si>
    <t>Introduci i valori di B, H ed a (in millimetri):</t>
  </si>
  <si>
    <t xml:space="preserve">B = </t>
  </si>
  <si>
    <t xml:space="preserve">H = </t>
  </si>
  <si>
    <t xml:space="preserve">a = </t>
  </si>
  <si>
    <t>Quindi le tre dimensioni del brik sono:</t>
  </si>
  <si>
    <t xml:space="preserve">b = </t>
  </si>
  <si>
    <t xml:space="preserve">h = </t>
  </si>
  <si>
    <t>Dimensioni commerciali</t>
  </si>
  <si>
    <t>Dimensioni ottimali</t>
  </si>
  <si>
    <t>Volume
ottenibile</t>
  </si>
  <si>
    <r>
      <t>(V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– V) / V</t>
    </r>
  </si>
  <si>
    <t>Volume</t>
  </si>
  <si>
    <t xml:space="preserve">B    </t>
  </si>
  <si>
    <t xml:space="preserve">H     </t>
  </si>
  <si>
    <t xml:space="preserve">a     </t>
  </si>
  <si>
    <t xml:space="preserve">b    </t>
  </si>
  <si>
    <t xml:space="preserve">h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</si>
</sst>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 [$mm]"/>
    <numFmt numFmtId="166" formatCode="0.00\ [$litri];\-0.00\ [$litri]"/>
    <numFmt numFmtId="167" formatCode="0%"/>
  </numFmts>
  <fonts count="9">
    <font>
      <sz val="10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2"/>
      <color indexed="5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/>
    </xf>
    <xf numFmtId="164" fontId="3" fillId="0" borderId="0" applyNumberFormat="0" applyFill="0" applyBorder="0" applyProtection="0">
      <alignment horizontal="center"/>
    </xf>
  </cellStyleXfs>
  <cellXfs count="51">
    <xf numFmtId="164" fontId="0" fillId="0" borderId="0" xfId="0" applyAlignment="1">
      <alignment/>
    </xf>
    <xf numFmtId="164" fontId="4" fillId="0" borderId="0" xfId="0" applyFont="1" applyAlignment="1" applyProtection="1">
      <alignment/>
      <protection/>
    </xf>
    <xf numFmtId="164" fontId="5" fillId="2" borderId="1" xfId="0" applyFont="1" applyFill="1" applyBorder="1" applyAlignment="1" applyProtection="1">
      <alignment horizontal="center" wrapText="1"/>
      <protection/>
    </xf>
    <xf numFmtId="164" fontId="4" fillId="0" borderId="0" xfId="0" applyFont="1" applyAlignment="1" applyProtection="1">
      <alignment vertical="center"/>
      <protection/>
    </xf>
    <xf numFmtId="164" fontId="4" fillId="2" borderId="2" xfId="0" applyFont="1" applyFill="1" applyBorder="1" applyAlignment="1" applyProtection="1">
      <alignment/>
      <protection/>
    </xf>
    <xf numFmtId="164" fontId="4" fillId="2" borderId="0" xfId="0" applyFont="1" applyFill="1" applyBorder="1" applyAlignment="1" applyProtection="1">
      <alignment/>
      <protection/>
    </xf>
    <xf numFmtId="164" fontId="4" fillId="2" borderId="0" xfId="0" applyFont="1" applyFill="1" applyAlignment="1" applyProtection="1">
      <alignment horizontal="right"/>
      <protection/>
    </xf>
    <xf numFmtId="164" fontId="4" fillId="2" borderId="3" xfId="0" applyFont="1" applyFill="1" applyBorder="1" applyAlignment="1" applyProtection="1">
      <alignment/>
      <protection/>
    </xf>
    <xf numFmtId="164" fontId="4" fillId="2" borderId="0" xfId="0" applyFont="1" applyFill="1" applyAlignment="1" applyProtection="1">
      <alignment/>
      <protection/>
    </xf>
    <xf numFmtId="164" fontId="4" fillId="2" borderId="4" xfId="0" applyFont="1" applyFill="1" applyBorder="1" applyAlignment="1" applyProtection="1">
      <alignment horizontal="right"/>
      <protection/>
    </xf>
    <xf numFmtId="165" fontId="4" fillId="0" borderId="5" xfId="0" applyNumberFormat="1" applyFont="1" applyFill="1" applyBorder="1" applyAlignment="1" applyProtection="1">
      <alignment/>
      <protection locked="0"/>
    </xf>
    <xf numFmtId="164" fontId="4" fillId="2" borderId="2" xfId="0" applyFont="1" applyFill="1" applyBorder="1" applyAlignment="1" applyProtection="1">
      <alignment horizontal="right"/>
      <protection/>
    </xf>
    <xf numFmtId="165" fontId="4" fillId="0" borderId="3" xfId="0" applyNumberFormat="1" applyFont="1" applyFill="1" applyBorder="1" applyAlignment="1" applyProtection="1">
      <alignment/>
      <protection locked="0"/>
    </xf>
    <xf numFmtId="164" fontId="4" fillId="2" borderId="6" xfId="0" applyFont="1" applyFill="1" applyBorder="1" applyAlignment="1" applyProtection="1">
      <alignment horizontal="right"/>
      <protection/>
    </xf>
    <xf numFmtId="165" fontId="4" fillId="0" borderId="7" xfId="0" applyNumberFormat="1" applyFont="1" applyFill="1" applyBorder="1" applyAlignment="1" applyProtection="1">
      <alignment/>
      <protection locked="0"/>
    </xf>
    <xf numFmtId="164" fontId="4" fillId="2" borderId="0" xfId="0" applyFont="1" applyFill="1" applyBorder="1" applyAlignment="1" applyProtection="1">
      <alignment horizontal="right"/>
      <protection/>
    </xf>
    <xf numFmtId="165" fontId="4" fillId="2" borderId="0" xfId="0" applyNumberFormat="1" applyFont="1" applyFill="1" applyBorder="1" applyAlignment="1" applyProtection="1">
      <alignment/>
      <protection/>
    </xf>
    <xf numFmtId="164" fontId="4" fillId="2" borderId="8" xfId="0" applyFont="1" applyFill="1" applyBorder="1" applyAlignment="1" applyProtection="1">
      <alignment horizontal="right"/>
      <protection/>
    </xf>
    <xf numFmtId="165" fontId="4" fillId="2" borderId="9" xfId="0" applyNumberFormat="1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6" fontId="4" fillId="2" borderId="0" xfId="0" applyNumberFormat="1" applyFont="1" applyFill="1" applyAlignment="1" applyProtection="1">
      <alignment horizontal="left"/>
      <protection/>
    </xf>
    <xf numFmtId="166" fontId="4" fillId="2" borderId="3" xfId="0" applyNumberFormat="1" applyFont="1" applyFill="1" applyBorder="1" applyAlignment="1" applyProtection="1">
      <alignment horizontal="left"/>
      <protection/>
    </xf>
    <xf numFmtId="164" fontId="4" fillId="2" borderId="6" xfId="0" applyFont="1" applyFill="1" applyBorder="1" applyAlignment="1" applyProtection="1">
      <alignment vertical="top"/>
      <protection/>
    </xf>
    <xf numFmtId="164" fontId="4" fillId="2" borderId="10" xfId="0" applyFont="1" applyFill="1" applyBorder="1" applyAlignment="1" applyProtection="1">
      <alignment vertical="top"/>
      <protection/>
    </xf>
    <xf numFmtId="165" fontId="4" fillId="2" borderId="10" xfId="0" applyNumberFormat="1" applyFont="1" applyFill="1" applyBorder="1" applyAlignment="1" applyProtection="1">
      <alignment horizontal="left" vertical="top"/>
      <protection/>
    </xf>
    <xf numFmtId="164" fontId="4" fillId="2" borderId="7" xfId="0" applyFont="1" applyFill="1" applyBorder="1" applyAlignment="1" applyProtection="1">
      <alignment vertical="top"/>
      <protection/>
    </xf>
    <xf numFmtId="164" fontId="4" fillId="0" borderId="0" xfId="0" applyFont="1" applyAlignment="1" applyProtection="1">
      <alignment vertical="top"/>
      <protection/>
    </xf>
    <xf numFmtId="166" fontId="4" fillId="0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7" fillId="0" borderId="11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165" fontId="7" fillId="0" borderId="12" xfId="0" applyNumberFormat="1" applyFont="1" applyFill="1" applyBorder="1" applyAlignment="1">
      <alignment horizontal="right"/>
    </xf>
    <xf numFmtId="166" fontId="4" fillId="0" borderId="13" xfId="0" applyNumberFormat="1" applyFont="1" applyFill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3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5" fontId="4" fillId="0" borderId="15" xfId="0" applyNumberFormat="1" applyFont="1" applyBorder="1" applyAlignment="1">
      <alignment/>
    </xf>
    <xf numFmtId="166" fontId="4" fillId="0" borderId="13" xfId="0" applyNumberFormat="1" applyFont="1" applyFill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165" fontId="4" fillId="0" borderId="12" xfId="0" applyNumberFormat="1" applyFont="1" applyBorder="1" applyAlignment="1">
      <alignment/>
    </xf>
    <xf numFmtId="166" fontId="4" fillId="0" borderId="0" xfId="0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ffermativo" xfId="20"/>
    <cellStyle name="Negativo" xfId="21"/>
    <cellStyle name="Possibilist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0</xdr:row>
      <xdr:rowOff>114300</xdr:rowOff>
    </xdr:from>
    <xdr:to>
      <xdr:col>136</xdr:col>
      <xdr:colOff>57150</xdr:colOff>
      <xdr:row>13</xdr:row>
      <xdr:rowOff>114300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14300"/>
          <a:ext cx="8124825" cy="433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workbookViewId="0" topLeftCell="A1">
      <selection activeCell="D4" sqref="D4"/>
    </sheetView>
  </sheetViews>
  <sheetFormatPr defaultColWidth="1.1484375" defaultRowHeight="15.75" customHeight="1" zeroHeight="1"/>
  <cols>
    <col min="1" max="1" width="3.28125" style="1" customWidth="1"/>
    <col min="2" max="2" width="13.00390625" style="1" customWidth="1"/>
    <col min="3" max="3" width="5.421875" style="1" customWidth="1"/>
    <col min="4" max="4" width="10.28125" style="1" customWidth="1"/>
    <col min="5" max="5" width="7.28125" style="1" customWidth="1"/>
    <col min="6" max="6" width="9.28125" style="1" customWidth="1"/>
    <col min="7" max="7" width="26.140625" style="1" customWidth="1"/>
    <col min="8" max="8" width="11.140625" style="1" customWidth="1"/>
    <col min="9" max="16384" width="0.9921875" style="1" customWidth="1"/>
  </cols>
  <sheetData>
    <row r="1" spans="1:8" s="3" customFormat="1" ht="65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4"/>
      <c r="B2" s="5" t="s">
        <v>1</v>
      </c>
      <c r="C2" s="5"/>
      <c r="D2" s="5"/>
      <c r="E2" s="5"/>
      <c r="F2" s="5"/>
      <c r="G2" s="6"/>
      <c r="H2" s="7"/>
    </row>
    <row r="3" spans="1:8" ht="9" customHeight="1">
      <c r="A3" s="4"/>
      <c r="B3" s="8"/>
      <c r="C3" s="8"/>
      <c r="D3" s="8"/>
      <c r="E3" s="8"/>
      <c r="F3" s="8"/>
      <c r="G3" s="8"/>
      <c r="H3" s="7"/>
    </row>
    <row r="4" spans="1:8" ht="18" customHeight="1">
      <c r="A4" s="4"/>
      <c r="B4" s="5"/>
      <c r="C4" s="9" t="s">
        <v>2</v>
      </c>
      <c r="D4" s="10">
        <v>158</v>
      </c>
      <c r="E4" s="8"/>
      <c r="F4" s="8"/>
      <c r="G4" s="6"/>
      <c r="H4" s="7"/>
    </row>
    <row r="5" spans="1:8" ht="15.75" customHeight="1">
      <c r="A5" s="4"/>
      <c r="B5" s="5"/>
      <c r="C5" s="11" t="s">
        <v>3</v>
      </c>
      <c r="D5" s="12">
        <v>229</v>
      </c>
      <c r="E5" s="8"/>
      <c r="F5" s="8"/>
      <c r="G5" s="6"/>
      <c r="H5" s="7"/>
    </row>
    <row r="6" spans="1:8" ht="15.75" customHeight="1">
      <c r="A6" s="4"/>
      <c r="B6" s="5"/>
      <c r="C6" s="13" t="s">
        <v>4</v>
      </c>
      <c r="D6" s="14">
        <v>63</v>
      </c>
      <c r="E6" s="8"/>
      <c r="F6" s="8"/>
      <c r="G6" s="6"/>
      <c r="H6" s="7"/>
    </row>
    <row r="7" spans="1:8" ht="33" customHeight="1">
      <c r="A7" s="4"/>
      <c r="B7" s="5" t="s">
        <v>5</v>
      </c>
      <c r="C7" s="5"/>
      <c r="D7" s="5"/>
      <c r="E7" s="5"/>
      <c r="F7" s="5"/>
      <c r="G7" s="8"/>
      <c r="H7" s="7"/>
    </row>
    <row r="8" spans="1:8" ht="7.5" customHeight="1">
      <c r="A8" s="4"/>
      <c r="B8" s="5"/>
      <c r="C8" s="15"/>
      <c r="D8" s="16"/>
      <c r="E8" s="8"/>
      <c r="F8" s="8"/>
      <c r="G8" s="8"/>
      <c r="H8" s="7"/>
    </row>
    <row r="9" spans="1:8" ht="15.75" customHeight="1">
      <c r="A9" s="4"/>
      <c r="B9" s="5"/>
      <c r="C9" s="17" t="s">
        <v>4</v>
      </c>
      <c r="D9" s="18">
        <f>D6</f>
        <v>63</v>
      </c>
      <c r="E9" s="8"/>
      <c r="F9" s="8"/>
      <c r="G9" s="8"/>
      <c r="H9" s="7"/>
    </row>
    <row r="10" spans="1:8" ht="15.75" customHeight="1">
      <c r="A10" s="4"/>
      <c r="B10" s="5"/>
      <c r="C10" s="13" t="s">
        <v>6</v>
      </c>
      <c r="D10" s="19">
        <f>D4-D6</f>
        <v>95</v>
      </c>
      <c r="E10" s="8"/>
      <c r="F10" s="8"/>
      <c r="G10" s="8"/>
      <c r="H10" s="7"/>
    </row>
    <row r="11" spans="1:8" ht="15.75" customHeight="1">
      <c r="A11" s="4"/>
      <c r="B11" s="5"/>
      <c r="C11" s="13" t="s">
        <v>7</v>
      </c>
      <c r="D11" s="19">
        <f>D5-D6</f>
        <v>166</v>
      </c>
      <c r="E11" s="8"/>
      <c r="F11" s="8"/>
      <c r="G11" s="8"/>
      <c r="H11" s="7"/>
    </row>
    <row r="12" spans="1:8" ht="42.75" customHeight="1">
      <c r="A12" s="4"/>
      <c r="B12" s="5" t="str">
        <f>IF(D6&gt;0,IF(D5&gt;0,IF(D4&gt;0,IF(D6&lt;D4,IF(D6&lt;D5,"Il volume del brik così ottenuto è di","Devi impostare a &lt; H"),"Devi impostare a &lt; B"),"Devi impostare B &gt; 0"),"Devi impostare H &gt; 0"),"Devi impostare a &gt; 0")</f>
        <v>Il volume del brik così ottenuto è di</v>
      </c>
      <c r="C12" s="5"/>
      <c r="D12" s="5"/>
      <c r="E12" s="5"/>
      <c r="F12" s="20">
        <f>IF(D6&gt;0,IF(D5&gt;0,IF(D4&gt;0,IF(D6&lt;D4,IF(D6&lt;D5,D6*(D4-D6)*(D5-D6)/1000000,""),""),""),""),"")</f>
        <v>0.99351</v>
      </c>
      <c r="G12" s="8"/>
      <c r="H12" s="7"/>
    </row>
    <row r="13" spans="1:8" ht="47.25" customHeight="1">
      <c r="A13" s="4"/>
      <c r="B13" s="5" t="str">
        <f>IF(AND(D4&gt;0,D5&gt;0,D6&gt;0,D6&lt;D4,D6&lt;D5),"Il massimo volume possibile con la stessa B e la stessa H è:  Vmax =","")</f>
        <v>Il massimo volume possibile con la stessa B e la stessa H è:  Vmax =</v>
      </c>
      <c r="C13" s="5"/>
      <c r="D13" s="5"/>
      <c r="E13" s="5"/>
      <c r="F13" s="5"/>
      <c r="G13" s="5"/>
      <c r="H13" s="21">
        <f>IF(AND(D4&gt;0,D5&gt;0,D6&gt;0,D6&lt;D4,D6&lt;D5),G14*(D4-G14)*(D5-G14)/1000000,"")</f>
        <v>0.9940770638554421</v>
      </c>
    </row>
    <row r="14" spans="1:8" s="26" customFormat="1" ht="36.75" customHeight="1">
      <c r="A14" s="22"/>
      <c r="B14" s="23" t="str">
        <f>IF(AND(D4&gt;0,D5&gt;0,D6&gt;0,D6&lt;D4,D6&lt;D5),"Si ottiene il volume massimo prendendo a =","")</f>
        <v>Si ottiene il volume massimo prendendo a =</v>
      </c>
      <c r="C14" s="23"/>
      <c r="D14" s="23"/>
      <c r="E14" s="23"/>
      <c r="F14" s="23"/>
      <c r="G14" s="24">
        <f>IF(AND(D4&gt;0,D5&gt;0,D6&gt;0,D6&lt;D4,D6&lt;D5),(D4+D5-SQRT(D4^2+D5^2-D4*D5))/3,"")</f>
        <v>61.321840056534235</v>
      </c>
      <c r="H14" s="25"/>
    </row>
  </sheetData>
  <sheetProtection sheet="1" selectLockedCells="1"/>
  <mergeCells count="6">
    <mergeCell ref="A1:H1"/>
    <mergeCell ref="B2:F2"/>
    <mergeCell ref="B7:F7"/>
    <mergeCell ref="B12:E12"/>
    <mergeCell ref="B13:G13"/>
    <mergeCell ref="B14:F1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65536" sqref="A65536"/>
    </sheetView>
  </sheetViews>
  <sheetFormatPr defaultColWidth="1.1484375" defaultRowHeight="12.75" zeroHeight="1"/>
  <cols>
    <col min="1" max="1" width="12.00390625" style="27" customWidth="1"/>
    <col min="2" max="4" width="10.140625" style="28" customWidth="1"/>
    <col min="5" max="5" width="10.421875" style="29" customWidth="1"/>
    <col min="6" max="6" width="13.421875" style="29" customWidth="1"/>
    <col min="7" max="7" width="10.421875" style="28" customWidth="1"/>
    <col min="8" max="8" width="10.421875" style="30" customWidth="1"/>
    <col min="9" max="9" width="13.421875" style="30" customWidth="1"/>
    <col min="10" max="10" width="14.00390625" style="31" customWidth="1"/>
    <col min="11" max="11" width="16.28125" style="32" customWidth="1"/>
    <col min="12" max="16384" width="0" style="30" hidden="1" customWidth="1"/>
  </cols>
  <sheetData>
    <row r="1" spans="1:11" ht="18" customHeight="1">
      <c r="A1" s="33" t="s">
        <v>8</v>
      </c>
      <c r="B1" s="33"/>
      <c r="C1" s="33"/>
      <c r="D1" s="33"/>
      <c r="E1" s="33"/>
      <c r="F1" s="33"/>
      <c r="G1" s="34" t="s">
        <v>9</v>
      </c>
      <c r="H1" s="34"/>
      <c r="I1" s="34"/>
      <c r="J1" s="35" t="s">
        <v>10</v>
      </c>
      <c r="K1" s="36" t="s">
        <v>11</v>
      </c>
    </row>
    <row r="2" spans="1:11" ht="18">
      <c r="A2" s="37" t="s">
        <v>12</v>
      </c>
      <c r="B2" s="38" t="s">
        <v>13</v>
      </c>
      <c r="C2" s="38" t="s">
        <v>14</v>
      </c>
      <c r="D2" s="38" t="s">
        <v>15</v>
      </c>
      <c r="E2" s="38" t="s">
        <v>16</v>
      </c>
      <c r="F2" s="39" t="s">
        <v>17</v>
      </c>
      <c r="G2" s="40" t="s">
        <v>15</v>
      </c>
      <c r="H2" s="38" t="s">
        <v>16</v>
      </c>
      <c r="I2" s="38" t="s">
        <v>17</v>
      </c>
      <c r="J2" s="35"/>
      <c r="K2" s="36"/>
    </row>
    <row r="3" spans="1:11" ht="27" customHeight="1">
      <c r="A3" s="41">
        <f>IF(AND(D3&gt;0,E3&gt;0,F3&gt;0,D3&lt;B3,D3&lt;C3),D3*E3*F3/1000000,"")</f>
        <v>0.497</v>
      </c>
      <c r="B3" s="42">
        <v>141</v>
      </c>
      <c r="C3" s="42">
        <v>170</v>
      </c>
      <c r="D3" s="42">
        <v>70</v>
      </c>
      <c r="E3" s="43">
        <f>B3-D3</f>
        <v>71</v>
      </c>
      <c r="F3" s="44">
        <f>C3-D3</f>
        <v>100</v>
      </c>
      <c r="G3" s="45">
        <f>IF(AND(D3&gt;0,E3&gt;0,F3&gt;0,D3&lt;E3,D3&lt;F3),(B3+C3-SQRT(B3^2+C3^2-B3*C3))/3,"")</f>
        <v>51.16164045223861</v>
      </c>
      <c r="H3" s="42">
        <f>B3-G3</f>
        <v>89.8383595477614</v>
      </c>
      <c r="I3" s="42">
        <f>C3-G3</f>
        <v>118.8383595477614</v>
      </c>
      <c r="J3" s="46">
        <f>IF(AND(G3&gt;0,H3&gt;0,I3&gt;0,G3&lt;H3,G3&lt;I3),G3*H3*I3/1000000,"")</f>
        <v>0.5462141197198908</v>
      </c>
      <c r="K3" s="47">
        <f>(J3-A3)/A3</f>
        <v>0.09902237368187275</v>
      </c>
    </row>
    <row r="4" spans="1:11" ht="18">
      <c r="A4" s="27">
        <f>IF(AND(D4&gt;0,E4&gt;0,F4&gt;0,D4&lt;B4,D4&lt;C4),D4*E4*F4/1000000,"")</f>
        <v>0.97412</v>
      </c>
      <c r="B4" s="28">
        <v>141</v>
      </c>
      <c r="C4" s="28">
        <v>266</v>
      </c>
      <c r="D4" s="28">
        <v>70</v>
      </c>
      <c r="E4" s="29">
        <f>B4-D4</f>
        <v>71</v>
      </c>
      <c r="F4" s="48">
        <f>C4-D4</f>
        <v>196</v>
      </c>
      <c r="G4" s="49">
        <f>IF(AND(D4&gt;0,E4&gt;0,F4&gt;0,D4&lt;E4,D4&lt;F4),(B4+C4-SQRT(B4^2+C4^2-B4*C4))/3,"")</f>
        <v>58.832791035897884</v>
      </c>
      <c r="H4" s="28">
        <f>B4-G4</f>
        <v>82.16720896410212</v>
      </c>
      <c r="I4" s="28">
        <f>C4-G4</f>
        <v>207.16720896410212</v>
      </c>
      <c r="J4" s="50">
        <f>IF(AND(G4&gt;0,H4&gt;0,I4&gt;0,G4&lt;H4,G4&lt;I4),G4*H4*I4/1000000,"")</f>
        <v>1.001472439882602</v>
      </c>
      <c r="K4" s="32">
        <f>(J4-A4)/A4</f>
        <v>0.02807912770767673</v>
      </c>
    </row>
    <row r="5" spans="1:11" ht="25.5" customHeight="1">
      <c r="A5" s="27">
        <f>IF(AND(D5&gt;0,E5&gt;0,F5&gt;0,D5&lt;B5,D5&lt;C5),D5*E5*F5/1000000,"")</f>
        <v>0.520695</v>
      </c>
      <c r="B5" s="28">
        <v>158</v>
      </c>
      <c r="C5" s="28">
        <v>150</v>
      </c>
      <c r="D5" s="28">
        <v>63</v>
      </c>
      <c r="E5" s="29">
        <f>B5-D5</f>
        <v>95</v>
      </c>
      <c r="F5" s="48">
        <f>C5-D5</f>
        <v>87</v>
      </c>
      <c r="G5" s="49">
        <f>IF(AND(D5&gt;0,E5&gt;0,F5&gt;0,D5&lt;E5,D5&lt;F5),(B5+C5-SQRT(B5^2+C5^2-B5*C5))/3,"")</f>
        <v>51.28141153988497</v>
      </c>
      <c r="H5" s="28">
        <f>B5-G5</f>
        <v>106.71858846011503</v>
      </c>
      <c r="I5" s="28">
        <f>C5-G5</f>
        <v>98.71858846011503</v>
      </c>
      <c r="J5" s="50">
        <f>IF(AND(G5&gt;0,H5&gt;0,I5&gt;0,G5&lt;H5,G5&lt;I5),G5*H5*I5/1000000,"")</f>
        <v>0.5402552302591497</v>
      </c>
      <c r="K5" s="32">
        <f>(J5-A5)/A5</f>
        <v>0.03756561952611348</v>
      </c>
    </row>
    <row r="6" spans="1:11" ht="18">
      <c r="A6" s="27">
        <f>IF(AND(D6&gt;0,E6&gt;0,F6&gt;0,D6&lt;B6,D6&lt;C6),D6*E6*F6/1000000,"")</f>
        <v>0.99351</v>
      </c>
      <c r="B6" s="28">
        <v>158</v>
      </c>
      <c r="C6" s="28">
        <v>229</v>
      </c>
      <c r="D6" s="28">
        <v>63</v>
      </c>
      <c r="E6" s="29">
        <f>B6-D6</f>
        <v>95</v>
      </c>
      <c r="F6" s="48">
        <f>C6-D6</f>
        <v>166</v>
      </c>
      <c r="G6" s="49">
        <f>IF(AND(D6&gt;0,E6&gt;0,F6&gt;0,D6&lt;E6,D6&lt;F6),(B6+C6-SQRT(B6^2+C6^2-B6*C6))/3,"")</f>
        <v>61.321840056534235</v>
      </c>
      <c r="H6" s="28">
        <f>B6-G6</f>
        <v>96.67815994346577</v>
      </c>
      <c r="I6" s="28">
        <f>C6-G6</f>
        <v>167.67815994346577</v>
      </c>
      <c r="J6" s="50">
        <f>IF(AND(G6&gt;0,H6&gt;0,I6&gt;0,G6&lt;H6,G6&lt;I6),G6*H6*I6/1000000,"")</f>
        <v>0.9940770638554421</v>
      </c>
      <c r="K6" s="32">
        <f>(J6-A6)/A6</f>
        <v>0.0005707681406751219</v>
      </c>
    </row>
  </sheetData>
  <sheetProtection sheet="1" selectLockedCells="1"/>
  <mergeCells count="4">
    <mergeCell ref="A1:F1"/>
    <mergeCell ref="G1:I1"/>
    <mergeCell ref="J1:J2"/>
    <mergeCell ref="K1:K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2014-12-28T12:27:55Z</dcterms:created>
  <dcterms:modified xsi:type="dcterms:W3CDTF">2015-01-19T14:55:23Z</dcterms:modified>
  <cp:category/>
  <cp:version/>
  <cp:contentType/>
  <cp:contentStatus/>
  <cp:revision>81</cp:revision>
</cp:coreProperties>
</file>