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firstSheet="4" activeTab="9"/>
  </bookViews>
  <sheets>
    <sheet name="Foglio8" sheetId="1" state="hidden" r:id="rId1"/>
    <sheet name="Foglio7" sheetId="2" state="hidden" r:id="rId2"/>
    <sheet name="Foglio6" sheetId="3" state="hidden" r:id="rId3"/>
    <sheet name="Foglio5" sheetId="4" state="hidden" r:id="rId4"/>
    <sheet name="Foglio1" sheetId="5" r:id="rId5"/>
    <sheet name="Foglio12" sheetId="6" state="hidden" r:id="rId6"/>
    <sheet name="Foglio11" sheetId="7" state="hidden" r:id="rId7"/>
    <sheet name="Foglio10" sheetId="8" state="hidden" r:id="rId8"/>
    <sheet name="Foglio9" sheetId="9" state="hidden" r:id="rId9"/>
    <sheet name="Foglio2" sheetId="10" r:id="rId10"/>
    <sheet name="Foglio4" sheetId="11" r:id="rId11"/>
    <sheet name="Foglio14" sheetId="12" r:id="rId12"/>
    <sheet name="Foglio13" sheetId="13" r:id="rId13"/>
    <sheet name="Foglio15" sheetId="14" r:id="rId14"/>
    <sheet name="Foglio3" sheetId="15" r:id="rId15"/>
  </sheets>
  <definedNames/>
  <calcPr fullCalcOnLoad="1"/>
</workbook>
</file>

<file path=xl/sharedStrings.xml><?xml version="1.0" encoding="utf-8"?>
<sst xmlns="http://schemas.openxmlformats.org/spreadsheetml/2006/main" count="868" uniqueCount="425">
  <si>
    <t>Livello</t>
  </si>
  <si>
    <t>n° ore/anno</t>
  </si>
  <si>
    <t>Impiego di personale</t>
  </si>
  <si>
    <t>Lire / ora</t>
  </si>
  <si>
    <t>(A)</t>
  </si>
  <si>
    <t xml:space="preserve">Costo annuale </t>
  </si>
  <si>
    <t>Ricavo annuale</t>
  </si>
  <si>
    <t xml:space="preserve">TOTALE </t>
  </si>
  <si>
    <t>C</t>
  </si>
  <si>
    <t>MATERIE PRIME / MERCI</t>
  </si>
  <si>
    <t>BENI DI CONSUMO</t>
  </si>
  <si>
    <t>CANONI - NOLO ATTREZZATURE - FORNITURE</t>
  </si>
  <si>
    <t>DA TERZI DI SERVIZI PRODUTTIVI</t>
  </si>
  <si>
    <t>ONERI AMMINISTRATIVI E ASSICURATIVI -</t>
  </si>
  <si>
    <t>CONSULENZE - ALTRE SPESE DI GESTIONE</t>
  </si>
  <si>
    <t>2a</t>
  </si>
  <si>
    <t>2b</t>
  </si>
  <si>
    <t>2c</t>
  </si>
  <si>
    <t>2d</t>
  </si>
  <si>
    <t>%</t>
  </si>
  <si>
    <t>Lire/anno</t>
  </si>
  <si>
    <t>TOTALE</t>
  </si>
  <si>
    <t>F</t>
  </si>
  <si>
    <t>Costi annuali</t>
  </si>
  <si>
    <t>DESCRIZIONE DEI CONTENUTI DELLE SINGOLE VOCI E LORO QUANTIFICAZIONE IN RELAZIONE ALL'OBIETTIVO DI VENDITA DEI BENI O DEI SERVIZI PRODOTTI</t>
  </si>
  <si>
    <t xml:space="preserve">DETERMINAZIONE DEI COSTI E DEI RICAVI </t>
  </si>
  <si>
    <t>Firma</t>
  </si>
  <si>
    <t>Lire / anno</t>
  </si>
  <si>
    <t>DESCRIZIONE DELLE MODALITA' D'IMPIEGO DEL PERSONALE E QUANTIFICAZIONE DELLE PRESTAZIONI IN RELAZIONE ALL'OBIETTIVO PRODUTTIVO</t>
  </si>
  <si>
    <t>Q</t>
  </si>
  <si>
    <t>S</t>
  </si>
  <si>
    <t>(Da realizzare effettivamente per avere diritto al contributo)</t>
  </si>
  <si>
    <t>Quota per investimenti che il concorrente s'impegna ad autofinanziare</t>
  </si>
  <si>
    <t>Y</t>
  </si>
  <si>
    <t>1) Parametro relativo al grado di autofinanziamento delle spese d'investimento</t>
  </si>
  <si>
    <t>Punteggio relativo al parametro 1</t>
  </si>
  <si>
    <t xml:space="preserve">P1 = </t>
  </si>
  <si>
    <t>Punteggio relativo al parametro 2</t>
  </si>
  <si>
    <t xml:space="preserve">P2 = </t>
  </si>
  <si>
    <t>Punteggio relativo al parametro 3</t>
  </si>
  <si>
    <t xml:space="preserve">P3 = </t>
  </si>
  <si>
    <t>Investimenti iniziali strettamente funzionali all'attività produttiva programmata. (Importo &lt;= 200 milioni di lire)</t>
  </si>
  <si>
    <t>Punteggio totale assegnato</t>
  </si>
  <si>
    <r>
      <t>P</t>
    </r>
    <r>
      <rPr>
        <sz val="11"/>
        <rFont val="Arial"/>
        <family val="2"/>
      </rPr>
      <t xml:space="preserve">tot </t>
    </r>
    <r>
      <rPr>
        <b/>
        <sz val="11"/>
        <rFont val="Arial"/>
        <family val="2"/>
      </rPr>
      <t>=</t>
    </r>
  </si>
  <si>
    <t>uguale</t>
  </si>
  <si>
    <t xml:space="preserve">P1 + P2 + P3 </t>
  </si>
  <si>
    <t>(Il funzionario istruttore)</t>
  </si>
  <si>
    <t>(Il funzionario responsabile del servizio)</t>
  </si>
  <si>
    <t xml:space="preserve"> Recapito</t>
  </si>
  <si>
    <t>Soggetto richiedente</t>
  </si>
  <si>
    <t>Domanda, prot. N°</t>
  </si>
  <si>
    <t>Soggetto proponente</t>
  </si>
  <si>
    <t>Recapito</t>
  </si>
  <si>
    <t>Telefono</t>
  </si>
  <si>
    <t xml:space="preserve">Soggetto proponente </t>
  </si>
  <si>
    <t>recapito</t>
  </si>
  <si>
    <t xml:space="preserve">Recapito </t>
  </si>
  <si>
    <t>Scheda 3 - AMMORTAMENTO DEI BENI STRUMENTALI E DIMOSTRAZIONE DELLA VALIDITA' ECONOMICA DELL'INIZIATIVA (v.a.n. &gt;=0)</t>
  </si>
  <si>
    <t>BENI MATERIALI STRUMENTALI IN AMMORTAMENTO</t>
  </si>
  <si>
    <t>anni</t>
  </si>
  <si>
    <t>Mlit</t>
  </si>
  <si>
    <t>Mlit/anno</t>
  </si>
  <si>
    <t>a) Fabbricati destinati alla produzione</t>
  </si>
  <si>
    <t>Coeff. Amm.</t>
  </si>
  <si>
    <t>Anni d'amm.</t>
  </si>
  <si>
    <t>Capitale</t>
  </si>
  <si>
    <t>Rateo annuo d'ammort.nto</t>
  </si>
  <si>
    <t>N1</t>
  </si>
  <si>
    <t>b) Macchinari ed impianti generici</t>
  </si>
  <si>
    <t>N2</t>
  </si>
  <si>
    <t>c) Costruzioni leggere (tettoie, chiosci)</t>
  </si>
  <si>
    <t>N3</t>
  </si>
  <si>
    <t>d) Mobili e macchine ordinarie d'ufficio</t>
  </si>
  <si>
    <t>N4</t>
  </si>
  <si>
    <t>e) Macchinari ed impianti specifici</t>
  </si>
  <si>
    <t>N5</t>
  </si>
  <si>
    <t>f ) Attrezz. varia, macch. elettr. d'ufficio</t>
  </si>
  <si>
    <t>N6</t>
  </si>
  <si>
    <t>g) Autoveicoli da trasporto</t>
  </si>
  <si>
    <t>N7</t>
  </si>
  <si>
    <t>PIANO ECONOMICO FINANZIARIO DELL'INVESTIMENTO</t>
  </si>
  <si>
    <t>anno</t>
  </si>
  <si>
    <t>Oneri per</t>
  </si>
  <si>
    <t>Altri oneri</t>
  </si>
  <si>
    <t>ammortam.to</t>
  </si>
  <si>
    <t>Oneri finan.</t>
  </si>
  <si>
    <t>Totale</t>
  </si>
  <si>
    <t>Risultato</t>
  </si>
  <si>
    <t>Coefficiente</t>
  </si>
  <si>
    <t>k</t>
  </si>
  <si>
    <t>il</t>
  </si>
  <si>
    <t>di</t>
  </si>
  <si>
    <t>beni strum.</t>
  </si>
  <si>
    <t>per interessi</t>
  </si>
  <si>
    <t>costi</t>
  </si>
  <si>
    <t>ricavi</t>
  </si>
  <si>
    <t>nell'anno</t>
  </si>
  <si>
    <t>di attualizz.</t>
  </si>
  <si>
    <t>personale</t>
  </si>
  <si>
    <t>produzione</t>
  </si>
  <si>
    <t>c.a. = 4%</t>
  </si>
  <si>
    <t>c.a. = 9%</t>
  </si>
  <si>
    <t>c.a. = 12%</t>
  </si>
  <si>
    <t>c.a. = 15%</t>
  </si>
  <si>
    <t>c.a. = 20%</t>
  </si>
  <si>
    <t>su mutui</t>
  </si>
  <si>
    <t>(I)</t>
  </si>
  <si>
    <t>(L)</t>
  </si>
  <si>
    <t>(M)</t>
  </si>
  <si>
    <t>(P)</t>
  </si>
  <si>
    <t>attualizzato</t>
  </si>
  <si>
    <t>N3 + N4</t>
  </si>
  <si>
    <t>N6 + N7</t>
  </si>
  <si>
    <t xml:space="preserve">O </t>
  </si>
  <si>
    <t>(da C a O)</t>
  </si>
  <si>
    <t>(L - I)</t>
  </si>
  <si>
    <t>__x1__</t>
  </si>
  <si>
    <t>(Mlit/anno)</t>
  </si>
  <si>
    <t>(1+i)^(k-1)</t>
  </si>
  <si>
    <t>(i = 2,5%)</t>
  </si>
  <si>
    <t xml:space="preserve">Data </t>
  </si>
  <si>
    <t>C.C.N.L.:</t>
  </si>
  <si>
    <t xml:space="preserve">Indicazione e valutazione della quantità e del prezzo delle prestazioni orarie direttamente  </t>
  </si>
  <si>
    <t xml:space="preserve">vendibili o che concorrono in modo diretto alla formazione del prezzo finale del bene o </t>
  </si>
  <si>
    <t xml:space="preserve">Remunerazione diretta del fattore produttivo </t>
  </si>
  <si>
    <t>Determinazione dei costi</t>
  </si>
  <si>
    <t>C.C.N.L., compresi</t>
  </si>
  <si>
    <t>gli oneri accessori)</t>
  </si>
  <si>
    <t xml:space="preserve">Costo orario.   (Dal </t>
  </si>
  <si>
    <t>nell'attività della</t>
  </si>
  <si>
    <t>impresa</t>
  </si>
  <si>
    <t>retributivo</t>
  </si>
  <si>
    <t>Data</t>
  </si>
  <si>
    <t xml:space="preserve">Sìnnai, lì </t>
  </si>
  <si>
    <t>Contributo richiesto sulle spese d'investimento</t>
  </si>
  <si>
    <r>
      <t xml:space="preserve">(&lt;= 60 milioni di lire); (&lt;= 80% di </t>
    </r>
    <r>
      <rPr>
        <b/>
        <sz val="10"/>
        <rFont val="Arial"/>
        <family val="2"/>
      </rPr>
      <t>Q</t>
    </r>
    <r>
      <rPr>
        <sz val="10"/>
        <rFont val="Arial"/>
        <family val="0"/>
      </rPr>
      <t>)</t>
    </r>
  </si>
  <si>
    <t>(E + H)</t>
  </si>
  <si>
    <t>R=(M x P)</t>
  </si>
  <si>
    <t>Quota delle prestazioni</t>
  </si>
  <si>
    <t>Remunerazione oraria delle</t>
  </si>
  <si>
    <t>prestazioni direttamente</t>
  </si>
  <si>
    <t>incidenti sul prezzo finale</t>
  </si>
  <si>
    <t>del bene / servizio venduto</t>
  </si>
  <si>
    <t xml:space="preserve">direttamente incidenti </t>
  </si>
  <si>
    <t xml:space="preserve">sul presso finale </t>
  </si>
  <si>
    <t>del servizio vendibili. - Determinazione dei ricavi.</t>
  </si>
  <si>
    <t>Valore d'acquisto</t>
  </si>
  <si>
    <t>Valore della quota</t>
  </si>
  <si>
    <t>rivendibile</t>
  </si>
  <si>
    <t>del bene / servizio</t>
  </si>
  <si>
    <t xml:space="preserve">Ricavo dalla vendita </t>
  </si>
  <si>
    <t>Incremento di valore consi-</t>
  </si>
  <si>
    <t>derato per la formazione del</t>
  </si>
  <si>
    <t>prezzo di vendita del bene</t>
  </si>
  <si>
    <t>o servizio prodotto</t>
  </si>
  <si>
    <t>(direttamente o</t>
  </si>
  <si>
    <t>indirettamente)</t>
  </si>
  <si>
    <t>Remunerazione diretta del fattore produttivo - Ricavi</t>
  </si>
  <si>
    <t>Valore Attualizzato Netto (v.a.n.)</t>
  </si>
  <si>
    <t>(Mlit)</t>
  </si>
  <si>
    <t>C tot</t>
  </si>
  <si>
    <t>F tot</t>
  </si>
  <si>
    <t>(N1) tot</t>
  </si>
  <si>
    <t>(N2) tot</t>
  </si>
  <si>
    <t>(N3+N4) tot</t>
  </si>
  <si>
    <t>(N5) tot</t>
  </si>
  <si>
    <t>(N6+N7) tot</t>
  </si>
  <si>
    <t>O tot</t>
  </si>
  <si>
    <t>I tot</t>
  </si>
  <si>
    <t>L tot</t>
  </si>
  <si>
    <t>M tot</t>
  </si>
  <si>
    <t>DETERMINAZIONE DEI COSTI E DEI RICAVI - Anno (1)</t>
  </si>
  <si>
    <t>DETERMINAZIONE DEI COSTI E DEI RICAVI - Anno (2)</t>
  </si>
  <si>
    <t>DETERMINAZIONE DEI COSTI E DEI RICAVI - Anno (3)</t>
  </si>
  <si>
    <t>DETERMINAZIONE DEI COSTI E DEI RICAVI - Anno (4)</t>
  </si>
  <si>
    <t>DETERMINAZIONE DEI COSTI E DEI RICAVI - Anno (5)</t>
  </si>
  <si>
    <t>(A1)</t>
  </si>
  <si>
    <t>(B1)</t>
  </si>
  <si>
    <t>(C1 = A 1x B1)</t>
  </si>
  <si>
    <t>(J1)</t>
  </si>
  <si>
    <t>(D1)</t>
  </si>
  <si>
    <t>(E1 = J1 x D1)</t>
  </si>
  <si>
    <t>E1</t>
  </si>
  <si>
    <t>C1</t>
  </si>
  <si>
    <t>(A2)</t>
  </si>
  <si>
    <t>(B2)</t>
  </si>
  <si>
    <t>(C2 = A2 x B2)</t>
  </si>
  <si>
    <t>(J2)</t>
  </si>
  <si>
    <t>(D2)</t>
  </si>
  <si>
    <t>(E2 = J2 x D2)</t>
  </si>
  <si>
    <t>E2</t>
  </si>
  <si>
    <t>C2</t>
  </si>
  <si>
    <t>(B3)</t>
  </si>
  <si>
    <t>(C3 = A3 x B3)</t>
  </si>
  <si>
    <t>(J3)</t>
  </si>
  <si>
    <t>(D3)</t>
  </si>
  <si>
    <t>(E3 = J3 x D3)</t>
  </si>
  <si>
    <t>E3</t>
  </si>
  <si>
    <t>C3</t>
  </si>
  <si>
    <t>(A4)</t>
  </si>
  <si>
    <t>(B4)</t>
  </si>
  <si>
    <t>(C4 = A4 x B4)</t>
  </si>
  <si>
    <t>(J4)</t>
  </si>
  <si>
    <t>(D4)</t>
  </si>
  <si>
    <t>C4</t>
  </si>
  <si>
    <t>(E4 = J4 x D4)</t>
  </si>
  <si>
    <t>E4</t>
  </si>
  <si>
    <t>(A5)</t>
  </si>
  <si>
    <t>(B5)</t>
  </si>
  <si>
    <t>(C5 = A5 x B5)</t>
  </si>
  <si>
    <t>(J5)</t>
  </si>
  <si>
    <t>(D5)</t>
  </si>
  <si>
    <t>C5</t>
  </si>
  <si>
    <t>(E5 = J5 x D5)</t>
  </si>
  <si>
    <t>E5</t>
  </si>
  <si>
    <t>Anno (1)</t>
  </si>
  <si>
    <t>(F1)</t>
  </si>
  <si>
    <t>(K1)</t>
  </si>
  <si>
    <t>(G1)</t>
  </si>
  <si>
    <t>H1 = K1 x (1+G1/100)</t>
  </si>
  <si>
    <t>F1</t>
  </si>
  <si>
    <t>H1</t>
  </si>
  <si>
    <t>Anno (2)</t>
  </si>
  <si>
    <t>(F2)</t>
  </si>
  <si>
    <t>(K2)</t>
  </si>
  <si>
    <t>(G2)</t>
  </si>
  <si>
    <t>H2 = K2 x (1+G2/100)</t>
  </si>
  <si>
    <t>H2</t>
  </si>
  <si>
    <t>F2</t>
  </si>
  <si>
    <t>Anno (3)</t>
  </si>
  <si>
    <t>(F3)</t>
  </si>
  <si>
    <t>(K3)</t>
  </si>
  <si>
    <t>(G3)</t>
  </si>
  <si>
    <t>H3 = K3 x (1+G3/100)</t>
  </si>
  <si>
    <t>H3</t>
  </si>
  <si>
    <t>F3</t>
  </si>
  <si>
    <t>Anno (4)</t>
  </si>
  <si>
    <t>(F4)</t>
  </si>
  <si>
    <t>(K4)</t>
  </si>
  <si>
    <t>(G4)</t>
  </si>
  <si>
    <t>H4 = K4 x (1+G4/100)</t>
  </si>
  <si>
    <t>H4</t>
  </si>
  <si>
    <t>F4</t>
  </si>
  <si>
    <t>Anno (5)</t>
  </si>
  <si>
    <t>(F5)</t>
  </si>
  <si>
    <t>(K5)</t>
  </si>
  <si>
    <t>(G5)</t>
  </si>
  <si>
    <t>H5 = K5 x (1+G5/100)</t>
  </si>
  <si>
    <t>H5</t>
  </si>
  <si>
    <t>F5</t>
  </si>
  <si>
    <t xml:space="preserve">(C tot) / (I tot) x 100 </t>
  </si>
  <si>
    <t>C tot =</t>
  </si>
  <si>
    <t>I tot =</t>
  </si>
  <si>
    <t>COMUNE DI SINNAI</t>
  </si>
  <si>
    <t>alle nuove imprese per avvio attività</t>
  </si>
  <si>
    <r>
      <t>Scheda Standard di Valutazione,</t>
    </r>
    <r>
      <rPr>
        <sz val="10"/>
        <rFont val="Arial"/>
        <family val="2"/>
      </rPr>
      <t xml:space="preserve"> per la determinazione del punteggio per l'assegnazione dei contributi </t>
    </r>
  </si>
  <si>
    <t>2) Parametro occupazionale, relativo al grado d'incidenza delle spese per il personale sul totale dei costi al netto delle spese d'investimento</t>
  </si>
  <si>
    <t>(S = Q - Y)</t>
  </si>
  <si>
    <t>Y =</t>
  </si>
  <si>
    <t>Q =</t>
  </si>
  <si>
    <t>S =</t>
  </si>
  <si>
    <t>(S) / (Q) x 100</t>
  </si>
  <si>
    <t>Scheda 4 - VALUTAZIONE DEL LIVELLO DI FORMAZIONE E DELL'ESPERIENZA ACQUISITA</t>
  </si>
  <si>
    <t>1. Scuola dell'obbligo</t>
  </si>
  <si>
    <t>1.1. Scuola elementare</t>
  </si>
  <si>
    <t>1.2. Scuola media inferiore</t>
  </si>
  <si>
    <t>2. Scuola media superiore</t>
  </si>
  <si>
    <r>
      <t xml:space="preserve">2.1. Corso generico </t>
    </r>
    <r>
      <rPr>
        <sz val="8"/>
        <rFont val="Arial"/>
        <family val="2"/>
      </rPr>
      <t>(non attinente all'attività)</t>
    </r>
  </si>
  <si>
    <r>
      <t xml:space="preserve">2.2. Corso specifico </t>
    </r>
    <r>
      <rPr>
        <sz val="8"/>
        <rFont val="Arial"/>
        <family val="2"/>
      </rPr>
      <t>(attinente all'attività)</t>
    </r>
  </si>
  <si>
    <r>
      <t xml:space="preserve">3.1. Corso generico </t>
    </r>
    <r>
      <rPr>
        <sz val="8"/>
        <rFont val="Arial"/>
        <family val="2"/>
      </rPr>
      <t>(non attinente all'attività)</t>
    </r>
  </si>
  <si>
    <r>
      <t xml:space="preserve">3.2. Corso specifico </t>
    </r>
    <r>
      <rPr>
        <sz val="8"/>
        <rFont val="Arial"/>
        <family val="2"/>
      </rPr>
      <t>(attinente all'attività)</t>
    </r>
  </si>
  <si>
    <t>3. Scuola di livello universitario</t>
  </si>
  <si>
    <t>(solo se attinenti al progetto proposto)</t>
  </si>
  <si>
    <t>4.1. Corso di ……………………………………</t>
  </si>
  <si>
    <t>4.2. Corso di ……………………………………</t>
  </si>
  <si>
    <t>4.3. Corso di ……………………………………</t>
  </si>
  <si>
    <t>5. Esperienze di lavoro</t>
  </si>
  <si>
    <t>5.1.2. Attività di ………………………………..</t>
  </si>
  <si>
    <t>5.1.3. Attività di ………………………………..</t>
  </si>
  <si>
    <t>5.2. In altre attività</t>
  </si>
  <si>
    <t>5.1. In attività attinenti al progetto</t>
  </si>
  <si>
    <t>5.2.2. Attività di ………………………………..</t>
  </si>
  <si>
    <t>5.2.3. Attività di ………………………………..</t>
  </si>
  <si>
    <t>Anni conclusi</t>
  </si>
  <si>
    <t>Esami superati</t>
  </si>
  <si>
    <r>
      <t xml:space="preserve">4. Corsi di formazione </t>
    </r>
    <r>
      <rPr>
        <b/>
        <sz val="8"/>
        <rFont val="Arial"/>
        <family val="2"/>
      </rPr>
      <t>(con esito finale positivo)</t>
    </r>
  </si>
  <si>
    <t>Anni del corso</t>
  </si>
  <si>
    <t>Mesi del corso</t>
  </si>
  <si>
    <t>Mesi di esperienza</t>
  </si>
  <si>
    <t>Punti/anno</t>
  </si>
  <si>
    <t>massimo</t>
  </si>
  <si>
    <t xml:space="preserve">Punteggio </t>
  </si>
  <si>
    <t>Punti/fraz. Esami</t>
  </si>
  <si>
    <t>Punti/fraz. Anni</t>
  </si>
  <si>
    <t>Punteggio</t>
  </si>
  <si>
    <t>assegnato</t>
  </si>
  <si>
    <t xml:space="preserve">; Recapito </t>
  </si>
  <si>
    <t>PUNTEGGIO TOTALE</t>
  </si>
  <si>
    <t>Mutuo:</t>
  </si>
  <si>
    <t>Rate semestrali n.</t>
  </si>
  <si>
    <t>Tasso equivalente</t>
  </si>
  <si>
    <t>Ammontare - Mlit</t>
  </si>
  <si>
    <t>Tasso annuo</t>
  </si>
  <si>
    <t>Durata - anni</t>
  </si>
  <si>
    <t>Anno di estinzione</t>
  </si>
  <si>
    <t>Ann.tà</t>
  </si>
  <si>
    <t xml:space="preserve">Importo iniz. </t>
  </si>
  <si>
    <t xml:space="preserve">Rate </t>
  </si>
  <si>
    <t>Quota capit.</t>
  </si>
  <si>
    <t>Quota Int.</t>
  </si>
  <si>
    <t>Cap. residuo</t>
  </si>
  <si>
    <t>K</t>
  </si>
  <si>
    <t>Nota bene, per periodi d'ammortamento inferiori ai 20 anni considerare solo</t>
  </si>
  <si>
    <t>i valori relativi alle annualità previste dal piano di ammortamento (valori positivi)</t>
  </si>
  <si>
    <t>tralasciando i valori relativi agli altri anni (che risulteranno negativi)</t>
  </si>
  <si>
    <t>Ricavi annui a regime ( ____ anno)</t>
  </si>
  <si>
    <t>Elenco dei prodotti principali</t>
  </si>
  <si>
    <t xml:space="preserve">Unità di </t>
  </si>
  <si>
    <t>misura</t>
  </si>
  <si>
    <t>Produzione</t>
  </si>
  <si>
    <t>massima</t>
  </si>
  <si>
    <t>giornaliera</t>
  </si>
  <si>
    <t>Giorni di</t>
  </si>
  <si>
    <t>attività</t>
  </si>
  <si>
    <t>per anno</t>
  </si>
  <si>
    <t>Capacità</t>
  </si>
  <si>
    <t>produttiva</t>
  </si>
  <si>
    <t>teorica</t>
  </si>
  <si>
    <t xml:space="preserve">Quantità </t>
  </si>
  <si>
    <t xml:space="preserve">effettiva </t>
  </si>
  <si>
    <t>prodotta</t>
  </si>
  <si>
    <t>Prezzo</t>
  </si>
  <si>
    <t>unitario</t>
  </si>
  <si>
    <t>(Migliaia di £)</t>
  </si>
  <si>
    <t xml:space="preserve">Valore </t>
  </si>
  <si>
    <t>effettiva</t>
  </si>
  <si>
    <t>Prodotto 1.</t>
  </si>
  <si>
    <t>Prodotto 3.</t>
  </si>
  <si>
    <t>Prodotto 2.</t>
  </si>
  <si>
    <t>Prodotto 4.</t>
  </si>
  <si>
    <t>Prodotto 5.</t>
  </si>
  <si>
    <t>Prodotto 6.</t>
  </si>
  <si>
    <t>Prodotto 7.</t>
  </si>
  <si>
    <t>Prodotto 8.</t>
  </si>
  <si>
    <t>Prodotto 9.</t>
  </si>
  <si>
    <t>Prodotto10.</t>
  </si>
  <si>
    <t>La concorrenza</t>
  </si>
  <si>
    <t>Prodotti</t>
  </si>
  <si>
    <t>Produttore 1</t>
  </si>
  <si>
    <t>Prezzi</t>
  </si>
  <si>
    <t>unitari</t>
  </si>
  <si>
    <t>medi</t>
  </si>
  <si>
    <t>Produttore 2</t>
  </si>
  <si>
    <t>Produttore 3</t>
  </si>
  <si>
    <t>(migliaia di £)</t>
  </si>
  <si>
    <t>Scheda 5/a - Piano d'attività relativo alla situazione produttiva a regime, prevista per il raggiungimento al ___ anno.</t>
  </si>
  <si>
    <t>Scheda 5/b - Piano d'attività relativo alla situazione produttiva a regime, prevista per il raggiungimento al ___ anno.</t>
  </si>
  <si>
    <t>Fattori produttivi</t>
  </si>
  <si>
    <t>Unità di</t>
  </si>
  <si>
    <t>Quantità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</si>
  <si>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</si>
  <si>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</si>
  <si>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</si>
  <si>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</si>
  <si>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</si>
  <si>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</si>
  <si>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</si>
  <si>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</si>
  <si>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</si>
  <si>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</si>
  <si>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Tipologia</t>
  </si>
  <si>
    <t>Descrizione</t>
  </si>
  <si>
    <t>Costo</t>
  </si>
  <si>
    <t>Impieghi</t>
  </si>
  <si>
    <t>Fonti</t>
  </si>
  <si>
    <t>Investimenti fissi</t>
  </si>
  <si>
    <t>scorte</t>
  </si>
  <si>
    <t>clienti</t>
  </si>
  <si>
    <t>Importi</t>
  </si>
  <si>
    <t>Capitali propri</t>
  </si>
  <si>
    <t>Agevolazioni</t>
  </si>
  <si>
    <t>Mutui</t>
  </si>
  <si>
    <t>Banche a breve termine</t>
  </si>
  <si>
    <t>Fornitori</t>
  </si>
  <si>
    <t>Altro</t>
  </si>
  <si>
    <t>Immobili</t>
  </si>
  <si>
    <t>Impianti e macchinari</t>
  </si>
  <si>
    <t>Attrezzature</t>
  </si>
  <si>
    <t>Mezzi mobili</t>
  </si>
  <si>
    <t>Mlit(*)</t>
  </si>
  <si>
    <t>(*)Mlit = Milioni di Lire</t>
  </si>
  <si>
    <t>Anni del corso(*)</t>
  </si>
  <si>
    <t>Esami del corso(*)</t>
  </si>
  <si>
    <t>(*)</t>
  </si>
  <si>
    <t>5.2.1. Attività di ………………………………..</t>
  </si>
  <si>
    <t>5.1.1. Attività di ………………………………..</t>
  </si>
  <si>
    <r>
      <t xml:space="preserve">Le strutture </t>
    </r>
    <r>
      <rPr>
        <sz val="10"/>
        <rFont val="Arial"/>
        <family val="2"/>
      </rPr>
      <t>(situazione complessiva a regime)</t>
    </r>
  </si>
  <si>
    <r>
      <t xml:space="preserve">Copertura finanziaria </t>
    </r>
    <r>
      <rPr>
        <sz val="10"/>
        <rFont val="Arial"/>
        <family val="2"/>
      </rPr>
      <t>(situazione complessiva a regime)</t>
    </r>
  </si>
  <si>
    <r>
      <t xml:space="preserve">I costi variabili </t>
    </r>
    <r>
      <rPr>
        <sz val="10"/>
        <rFont val="Arial"/>
        <family val="2"/>
      </rPr>
      <t>(a regime, su base annua)</t>
    </r>
  </si>
  <si>
    <r>
      <t xml:space="preserve">I costi fissi </t>
    </r>
    <r>
      <rPr>
        <sz val="10"/>
        <rFont val="Arial"/>
        <family val="2"/>
      </rPr>
      <t>(a regime, su base annua)</t>
    </r>
  </si>
  <si>
    <t>Totale contributo richiesto:</t>
  </si>
  <si>
    <t>Totale investimenti a carico dell'Impresa:</t>
  </si>
  <si>
    <t xml:space="preserve">Totale investimenti iniziali previsti: </t>
  </si>
  <si>
    <t xml:space="preserve">Y = </t>
  </si>
  <si>
    <t xml:space="preserve">Q = </t>
  </si>
  <si>
    <t xml:space="preserve">S = Q - Y = </t>
  </si>
  <si>
    <t xml:space="preserve"> Q &lt;= (200 milioni di lire).</t>
  </si>
  <si>
    <t xml:space="preserve"> Y &lt;= (80% di Q); &lt;= (60 milioni di lire).</t>
  </si>
  <si>
    <t>1) + 2) + 3)</t>
  </si>
  <si>
    <t>Scheda 1/a - PERSONALE IMPIEGATO NELL'ATTIVITA' (Comprese le prestazioni del(i) titolare(i)).</t>
  </si>
  <si>
    <t>Scheda 1/b - PERSONALE IMPIEGATO NELL'ATTIVITA' (Comprese le prestazioni del(i) titolare(i)).</t>
  </si>
  <si>
    <t>Scheda 1/c - PERSONALE IMPIEGATO NELL'ATTIVITA' (Comprese le prestazioni del(i) titolare(i)).</t>
  </si>
  <si>
    <t>Scheda 1/d - PERSONALE IMPIEGATO NELL'ATTIVITA' (Comprese le prestazioni del(i) titolare(i)).</t>
  </si>
  <si>
    <t>Scheda 1/e - PERSONALE IMPIEGATO NELL'ATTIVITA' (Comprese le prestazioni del(i) titolare(i)).</t>
  </si>
  <si>
    <t>Scheda 2/a - ALTRI FATTORI PRODUTTIVI</t>
  </si>
  <si>
    <t>Scheda 2/b - ALTRI FATTORI PRODUTTIVI</t>
  </si>
  <si>
    <t>Scheda 2/c - ALTRI FATTORI PRODUTTIVI</t>
  </si>
  <si>
    <t>Scheda 2/d - ALTRI FATTORI PRODUTTIVI</t>
  </si>
  <si>
    <t>Scheda 2/e - ALTRI FATTORI PRODUTTIVI</t>
  </si>
  <si>
    <t>Punti/mese</t>
  </si>
  <si>
    <t>3) Parametro relativo al livello di formazione ed all'esperienza lavorativa maturati dal concorrente (Punteggio Totale della "Scheda 4")</t>
  </si>
  <si>
    <t>personali per l'accesso alle agevolazioni richiesti ai titolari di ditte individuali)</t>
  </si>
  <si>
    <t xml:space="preserve">(Nei casi di Società di persone e di Società cooperativa, deve essere dichiarata l'esperienza formativa e lavorativa di un unico socio, scelto tra quelli in possesso dei requisiti </t>
  </si>
  <si>
    <t>Sostituire i valori indicati con quelli reali, se diversi.</t>
  </si>
  <si>
    <t>Elaborazione curata dal Dott. Stefano Zedda, gratuitamente per il Comune di Sìnnai.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</si>
</sst>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_-* #,##0.00000_-;\-* #,##0.00000_-;_-* &quot;-&quot;_-;_-@_-"/>
    <numFmt numFmtId="169" formatCode="_-* #,##0.000000_-;\-* #,##0.000000_-;_-* &quot;-&quot;_-;_-@_-"/>
    <numFmt numFmtId="170" formatCode="0.00000"/>
    <numFmt numFmtId="171" formatCode="_-* #,##0.000_-;\-* #,##0.000_-;_-* &quot;-&quot;???_-;_-@_-"/>
    <numFmt numFmtId="172" formatCode="_-* #,##0.00000_-;\-* #,##0.00000_-;_-* &quot;-&quot;?????_-;_-@_-"/>
    <numFmt numFmtId="173" formatCode="_-* #,##0.000000_-;\-* #,##0.000000_-;_-* &quot;-&quot;??????_-;_-@_-"/>
    <numFmt numFmtId="174" formatCode="_-* #,##0.0_-;\-* #,##0.0_-;_-* &quot;-&quot;?_-;_-@_-"/>
    <numFmt numFmtId="175" formatCode="0.000"/>
  </numFmts>
  <fonts count="1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41" fontId="0" fillId="2" borderId="25" xfId="16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4" borderId="7" xfId="0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9" xfId="0" applyFill="1" applyBorder="1" applyAlignment="1">
      <alignment/>
    </xf>
    <xf numFmtId="0" fontId="1" fillId="0" borderId="29" xfId="0" applyFont="1" applyBorder="1" applyAlignment="1">
      <alignment/>
    </xf>
    <xf numFmtId="41" fontId="0" fillId="2" borderId="25" xfId="16" applyFont="1" applyFill="1" applyBorder="1" applyAlignment="1">
      <alignment horizontal="center"/>
    </xf>
    <xf numFmtId="41" fontId="0" fillId="2" borderId="30" xfId="16" applyFill="1" applyBorder="1" applyAlignment="1">
      <alignment/>
    </xf>
    <xf numFmtId="41" fontId="0" fillId="2" borderId="31" xfId="16" applyFill="1" applyBorder="1" applyAlignment="1">
      <alignment/>
    </xf>
    <xf numFmtId="41" fontId="0" fillId="2" borderId="32" xfId="16" applyFill="1" applyBorder="1" applyAlignment="1">
      <alignment/>
    </xf>
    <xf numFmtId="41" fontId="3" fillId="0" borderId="10" xfId="16" applyFont="1" applyBorder="1" applyAlignment="1">
      <alignment horizontal="center"/>
    </xf>
    <xf numFmtId="41" fontId="1" fillId="5" borderId="33" xfId="16" applyFont="1" applyFill="1" applyBorder="1" applyAlignment="1">
      <alignment/>
    </xf>
    <xf numFmtId="41" fontId="1" fillId="5" borderId="25" xfId="16" applyFont="1" applyFill="1" applyBorder="1" applyAlignment="1">
      <alignment/>
    </xf>
    <xf numFmtId="41" fontId="1" fillId="2" borderId="25" xfId="16" applyFont="1" applyFill="1" applyBorder="1" applyAlignment="1">
      <alignment/>
    </xf>
    <xf numFmtId="41" fontId="1" fillId="0" borderId="0" xfId="16" applyFont="1" applyFill="1" applyBorder="1" applyAlignment="1">
      <alignment/>
    </xf>
    <xf numFmtId="41" fontId="1" fillId="0" borderId="0" xfId="1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3" borderId="0" xfId="0" applyFill="1" applyAlignment="1">
      <alignment/>
    </xf>
    <xf numFmtId="0" fontId="0" fillId="2" borderId="25" xfId="0" applyFill="1" applyBorder="1" applyAlignment="1">
      <alignment/>
    </xf>
    <xf numFmtId="0" fontId="3" fillId="6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0" borderId="39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41" fontId="0" fillId="4" borderId="40" xfId="16" applyFill="1" applyBorder="1" applyAlignment="1">
      <alignment horizontal="center"/>
    </xf>
    <xf numFmtId="166" fontId="1" fillId="2" borderId="40" xfId="16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1" fillId="5" borderId="40" xfId="16" applyNumberFormat="1" applyFont="1" applyFill="1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1" fontId="0" fillId="4" borderId="42" xfId="16" applyFill="1" applyBorder="1" applyAlignment="1">
      <alignment/>
    </xf>
    <xf numFmtId="0" fontId="1" fillId="0" borderId="5" xfId="0" applyFont="1" applyBorder="1" applyAlignment="1">
      <alignment horizontal="center"/>
    </xf>
    <xf numFmtId="166" fontId="1" fillId="2" borderId="42" xfId="16" applyNumberFormat="1" applyFont="1" applyFill="1" applyBorder="1" applyAlignment="1">
      <alignment/>
    </xf>
    <xf numFmtId="166" fontId="1" fillId="5" borderId="42" xfId="16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1" fontId="0" fillId="4" borderId="40" xfId="16" applyFill="1" applyBorder="1" applyAlignment="1">
      <alignment/>
    </xf>
    <xf numFmtId="0" fontId="1" fillId="0" borderId="9" xfId="0" applyFont="1" applyBorder="1" applyAlignment="1">
      <alignment horizontal="center"/>
    </xf>
    <xf numFmtId="166" fontId="1" fillId="2" borderId="40" xfId="16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1" fontId="0" fillId="4" borderId="43" xfId="16" applyFont="1" applyFill="1" applyBorder="1" applyAlignment="1">
      <alignment/>
    </xf>
    <xf numFmtId="166" fontId="1" fillId="2" borderId="43" xfId="16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6" fontId="1" fillId="5" borderId="43" xfId="16" applyNumberFormat="1" applyFont="1" applyFill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2" fillId="0" borderId="19" xfId="0" applyFont="1" applyBorder="1" applyAlignment="1">
      <alignment horizontal="center"/>
    </xf>
    <xf numFmtId="166" fontId="1" fillId="5" borderId="48" xfId="16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 horizontal="center"/>
    </xf>
    <xf numFmtId="166" fontId="1" fillId="2" borderId="9" xfId="16" applyNumberFormat="1" applyFont="1" applyFill="1" applyBorder="1" applyAlignment="1">
      <alignment/>
    </xf>
    <xf numFmtId="166" fontId="1" fillId="5" borderId="25" xfId="16" applyNumberFormat="1" applyFont="1" applyFill="1" applyBorder="1" applyAlignment="1">
      <alignment/>
    </xf>
    <xf numFmtId="166" fontId="1" fillId="5" borderId="9" xfId="16" applyNumberFormat="1" applyFont="1" applyFill="1" applyBorder="1" applyAlignment="1">
      <alignment/>
    </xf>
    <xf numFmtId="166" fontId="1" fillId="5" borderId="30" xfId="16" applyNumberFormat="1" applyFont="1" applyFill="1" applyBorder="1" applyAlignment="1">
      <alignment/>
    </xf>
    <xf numFmtId="166" fontId="1" fillId="5" borderId="0" xfId="16" applyNumberFormat="1" applyFont="1" applyFill="1" applyAlignment="1">
      <alignment/>
    </xf>
    <xf numFmtId="0" fontId="4" fillId="6" borderId="7" xfId="0" applyFont="1" applyFill="1" applyBorder="1" applyAlignment="1">
      <alignment/>
    </xf>
    <xf numFmtId="0" fontId="0" fillId="6" borderId="9" xfId="0" applyFill="1" applyBorder="1" applyAlignment="1">
      <alignment/>
    </xf>
    <xf numFmtId="0" fontId="7" fillId="6" borderId="9" xfId="0" applyFont="1" applyFill="1" applyBorder="1" applyAlignment="1">
      <alignment horizontal="right"/>
    </xf>
    <xf numFmtId="0" fontId="4" fillId="6" borderId="9" xfId="0" applyFont="1" applyFill="1" applyBorder="1" applyAlignment="1">
      <alignment/>
    </xf>
    <xf numFmtId="0" fontId="0" fillId="6" borderId="8" xfId="0" applyFill="1" applyBorder="1" applyAlignment="1">
      <alignment horizontal="right"/>
    </xf>
    <xf numFmtId="0" fontId="5" fillId="0" borderId="5" xfId="0" applyFont="1" applyBorder="1" applyAlignment="1">
      <alignment/>
    </xf>
    <xf numFmtId="41" fontId="1" fillId="5" borderId="32" xfId="16" applyFont="1" applyFill="1" applyBorder="1" applyAlignment="1">
      <alignment/>
    </xf>
    <xf numFmtId="0" fontId="3" fillId="0" borderId="25" xfId="0" applyFont="1" applyBorder="1" applyAlignment="1">
      <alignment horizontal="center"/>
    </xf>
    <xf numFmtId="41" fontId="1" fillId="5" borderId="32" xfId="0" applyNumberFormat="1" applyFont="1" applyFill="1" applyBorder="1" applyAlignment="1">
      <alignment/>
    </xf>
    <xf numFmtId="0" fontId="3" fillId="0" borderId="49" xfId="0" applyFont="1" applyBorder="1" applyAlignment="1">
      <alignment horizontal="center"/>
    </xf>
    <xf numFmtId="0" fontId="0" fillId="2" borderId="49" xfId="0" applyFill="1" applyBorder="1" applyAlignment="1">
      <alignment/>
    </xf>
    <xf numFmtId="0" fontId="0" fillId="2" borderId="31" xfId="0" applyFill="1" applyBorder="1" applyAlignment="1">
      <alignment/>
    </xf>
    <xf numFmtId="0" fontId="5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6" xfId="0" applyFill="1" applyBorder="1" applyAlignment="1">
      <alignment/>
    </xf>
    <xf numFmtId="41" fontId="1" fillId="0" borderId="10" xfId="16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6" xfId="0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25" xfId="0" applyBorder="1" applyAlignment="1">
      <alignment/>
    </xf>
    <xf numFmtId="0" fontId="3" fillId="0" borderId="5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4" borderId="2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16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47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1" fontId="2" fillId="0" borderId="0" xfId="16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1" fillId="0" borderId="0" xfId="16" applyNumberFormat="1" applyFont="1" applyFill="1" applyBorder="1" applyAlignment="1">
      <alignment/>
    </xf>
    <xf numFmtId="0" fontId="0" fillId="0" borderId="7" xfId="0" applyFill="1" applyBorder="1" applyAlignment="1">
      <alignment horizontal="center"/>
    </xf>
    <xf numFmtId="168" fontId="0" fillId="0" borderId="3" xfId="0" applyNumberFormat="1" applyBorder="1" applyAlignment="1">
      <alignment/>
    </xf>
    <xf numFmtId="9" fontId="0" fillId="2" borderId="25" xfId="17" applyFill="1" applyBorder="1" applyAlignment="1">
      <alignment horizontal="center"/>
    </xf>
    <xf numFmtId="41" fontId="0" fillId="0" borderId="0" xfId="16" applyBorder="1" applyAlignment="1">
      <alignment horizontal="center"/>
    </xf>
    <xf numFmtId="9" fontId="0" fillId="2" borderId="25" xfId="16" applyNumberFormat="1" applyFill="1" applyBorder="1" applyAlignment="1">
      <alignment horizontal="center"/>
    </xf>
    <xf numFmtId="41" fontId="0" fillId="0" borderId="10" xfId="16" applyFill="1" applyBorder="1" applyAlignment="1">
      <alignment horizontal="center"/>
    </xf>
    <xf numFmtId="168" fontId="1" fillId="4" borderId="7" xfId="16" applyNumberFormat="1" applyFont="1" applyFill="1" applyBorder="1" applyAlignment="1">
      <alignment/>
    </xf>
    <xf numFmtId="168" fontId="1" fillId="4" borderId="3" xfId="16" applyNumberFormat="1" applyFont="1" applyFill="1" applyBorder="1" applyAlignment="1">
      <alignment/>
    </xf>
    <xf numFmtId="166" fontId="1" fillId="5" borderId="57" xfId="16" applyNumberFormat="1" applyFont="1" applyFill="1" applyBorder="1" applyAlignment="1">
      <alignment/>
    </xf>
    <xf numFmtId="166" fontId="1" fillId="5" borderId="58" xfId="16" applyNumberFormat="1" applyFont="1" applyFill="1" applyBorder="1" applyAlignment="1">
      <alignment/>
    </xf>
    <xf numFmtId="166" fontId="1" fillId="5" borderId="59" xfId="16" applyNumberFormat="1" applyFont="1" applyFill="1" applyBorder="1" applyAlignment="1">
      <alignment/>
    </xf>
    <xf numFmtId="166" fontId="1" fillId="6" borderId="58" xfId="16" applyNumberFormat="1" applyFont="1" applyFill="1" applyBorder="1" applyAlignment="1">
      <alignment/>
    </xf>
    <xf numFmtId="166" fontId="4" fillId="0" borderId="11" xfId="16" applyNumberFormat="1" applyFont="1" applyFill="1" applyBorder="1" applyAlignment="1">
      <alignment/>
    </xf>
    <xf numFmtId="166" fontId="1" fillId="0" borderId="12" xfId="16" applyNumberFormat="1" applyFont="1" applyFill="1" applyBorder="1" applyAlignment="1">
      <alignment/>
    </xf>
    <xf numFmtId="168" fontId="4" fillId="0" borderId="12" xfId="16" applyNumberFormat="1" applyFont="1" applyFill="1" applyBorder="1" applyAlignment="1">
      <alignment horizontal="center"/>
    </xf>
    <xf numFmtId="166" fontId="1" fillId="0" borderId="0" xfId="16" applyNumberFormat="1" applyFont="1" applyFill="1" applyBorder="1" applyAlignment="1">
      <alignment horizontal="center"/>
    </xf>
    <xf numFmtId="166" fontId="1" fillId="5" borderId="9" xfId="16" applyNumberFormat="1" applyFont="1" applyFill="1" applyBorder="1" applyAlignment="1">
      <alignment horizontal="center"/>
    </xf>
    <xf numFmtId="166" fontId="1" fillId="0" borderId="55" xfId="16" applyNumberFormat="1" applyFont="1" applyFill="1" applyBorder="1" applyAlignment="1">
      <alignment horizontal="center"/>
    </xf>
    <xf numFmtId="166" fontId="1" fillId="5" borderId="25" xfId="16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right"/>
    </xf>
    <xf numFmtId="169" fontId="2" fillId="0" borderId="4" xfId="16" applyNumberFormat="1" applyFont="1" applyBorder="1" applyAlignment="1">
      <alignment/>
    </xf>
    <xf numFmtId="169" fontId="2" fillId="5" borderId="25" xfId="16" applyNumberFormat="1" applyFont="1" applyFill="1" applyBorder="1" applyAlignment="1">
      <alignment/>
    </xf>
    <xf numFmtId="41" fontId="2" fillId="0" borderId="4" xfId="16" applyFont="1" applyBorder="1" applyAlignment="1">
      <alignment/>
    </xf>
    <xf numFmtId="0" fontId="0" fillId="0" borderId="29" xfId="0" applyBorder="1" applyAlignment="1">
      <alignment/>
    </xf>
    <xf numFmtId="0" fontId="4" fillId="6" borderId="9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6" borderId="9" xfId="0" applyFont="1" applyFill="1" applyBorder="1" applyAlignment="1">
      <alignment/>
    </xf>
    <xf numFmtId="169" fontId="2" fillId="0" borderId="0" xfId="16" applyNumberFormat="1" applyFont="1" applyFill="1" applyBorder="1" applyAlignment="1">
      <alignment/>
    </xf>
    <xf numFmtId="169" fontId="2" fillId="0" borderId="4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69" fontId="2" fillId="3" borderId="8" xfId="16" applyNumberFormat="1" applyFont="1" applyFill="1" applyBorder="1" applyAlignment="1">
      <alignment/>
    </xf>
    <xf numFmtId="41" fontId="2" fillId="3" borderId="8" xfId="16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166" fontId="0" fillId="5" borderId="25" xfId="16" applyNumberFormat="1" applyFill="1" applyBorder="1" applyAlignment="1">
      <alignment horizontal="center"/>
    </xf>
    <xf numFmtId="166" fontId="0" fillId="5" borderId="9" xfId="16" applyNumberFormat="1" applyFill="1" applyBorder="1" applyAlignment="1">
      <alignment horizontal="center"/>
    </xf>
    <xf numFmtId="166" fontId="1" fillId="7" borderId="60" xfId="16" applyNumberFormat="1" applyFont="1" applyFill="1" applyBorder="1" applyAlignment="1">
      <alignment/>
    </xf>
    <xf numFmtId="41" fontId="0" fillId="2" borderId="49" xfId="16" applyFill="1" applyBorder="1" applyAlignment="1">
      <alignment/>
    </xf>
    <xf numFmtId="169" fontId="1" fillId="5" borderId="25" xfId="16" applyNumberFormat="1" applyFont="1" applyFill="1" applyBorder="1" applyAlignment="1">
      <alignment/>
    </xf>
    <xf numFmtId="0" fontId="7" fillId="4" borderId="9" xfId="0" applyFont="1" applyFill="1" applyBorder="1" applyAlignment="1">
      <alignment horizontal="left"/>
    </xf>
    <xf numFmtId="2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41" fontId="0" fillId="0" borderId="9" xfId="16" applyBorder="1" applyAlignment="1">
      <alignment horizontal="center"/>
    </xf>
    <xf numFmtId="164" fontId="0" fillId="0" borderId="9" xfId="16" applyNumberFormat="1" applyBorder="1" applyAlignment="1">
      <alignment/>
    </xf>
    <xf numFmtId="41" fontId="0" fillId="0" borderId="9" xfId="16" applyBorder="1" applyAlignment="1">
      <alignment/>
    </xf>
    <xf numFmtId="41" fontId="10" fillId="0" borderId="9" xfId="16" applyFont="1" applyBorder="1" applyAlignment="1">
      <alignment/>
    </xf>
    <xf numFmtId="21" fontId="0" fillId="0" borderId="7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0" fillId="0" borderId="30" xfId="16" applyNumberFormat="1" applyBorder="1" applyAlignment="1">
      <alignment/>
    </xf>
    <xf numFmtId="41" fontId="10" fillId="4" borderId="25" xfId="16" applyFont="1" applyFill="1" applyBorder="1" applyAlignment="1">
      <alignment/>
    </xf>
    <xf numFmtId="41" fontId="0" fillId="4" borderId="25" xfId="16" applyFill="1" applyBorder="1" applyAlignment="1">
      <alignment horizontal="center"/>
    </xf>
    <xf numFmtId="41" fontId="0" fillId="4" borderId="25" xfId="16" applyFill="1" applyBorder="1" applyAlignment="1">
      <alignment/>
    </xf>
    <xf numFmtId="164" fontId="0" fillId="4" borderId="25" xfId="16" applyNumberFormat="1" applyFill="1" applyBorder="1" applyAlignment="1">
      <alignment/>
    </xf>
    <xf numFmtId="164" fontId="0" fillId="4" borderId="25" xfId="16" applyNumberFormat="1" applyFill="1" applyBorder="1" applyAlignment="1">
      <alignment horizontal="center"/>
    </xf>
    <xf numFmtId="41" fontId="0" fillId="2" borderId="25" xfId="16" applyFont="1" applyFill="1" applyBorder="1" applyAlignment="1">
      <alignment/>
    </xf>
    <xf numFmtId="166" fontId="0" fillId="5" borderId="25" xfId="16" applyNumberFormat="1" applyFill="1" applyBorder="1" applyAlignment="1">
      <alignment/>
    </xf>
    <xf numFmtId="166" fontId="0" fillId="0" borderId="30" xfId="16" applyNumberFormat="1" applyBorder="1" applyAlignment="1">
      <alignment/>
    </xf>
    <xf numFmtId="166" fontId="3" fillId="5" borderId="61" xfId="16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169" fontId="2" fillId="3" borderId="2" xfId="16" applyNumberFormat="1" applyFont="1" applyFill="1" applyBorder="1" applyAlignment="1">
      <alignment/>
    </xf>
    <xf numFmtId="169" fontId="2" fillId="0" borderId="2" xfId="16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69" fontId="2" fillId="0" borderId="6" xfId="16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7" xfId="0" applyFont="1" applyBorder="1" applyAlignment="1">
      <alignment/>
    </xf>
    <xf numFmtId="41" fontId="8" fillId="2" borderId="25" xfId="16" applyFont="1" applyFill="1" applyBorder="1" applyAlignment="1">
      <alignment/>
    </xf>
    <xf numFmtId="0" fontId="1" fillId="0" borderId="3" xfId="0" applyFont="1" applyBorder="1" applyAlignment="1">
      <alignment/>
    </xf>
    <xf numFmtId="168" fontId="8" fillId="2" borderId="25" xfId="16" applyNumberFormat="1" applyFont="1" applyFill="1" applyBorder="1" applyAlignment="1">
      <alignment/>
    </xf>
    <xf numFmtId="166" fontId="8" fillId="2" borderId="25" xfId="16" applyNumberFormat="1" applyFont="1" applyFill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1" fillId="4" borderId="25" xfId="0" applyNumberFormat="1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/>
    </xf>
    <xf numFmtId="166" fontId="1" fillId="0" borderId="30" xfId="16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166" fontId="1" fillId="0" borderId="30" xfId="0" applyNumberFormat="1" applyFont="1" applyBorder="1" applyAlignment="1">
      <alignment/>
    </xf>
    <xf numFmtId="0" fontId="8" fillId="0" borderId="62" xfId="0" applyFont="1" applyBorder="1" applyAlignment="1">
      <alignment horizontal="center"/>
    </xf>
    <xf numFmtId="171" fontId="8" fillId="0" borderId="38" xfId="0" applyNumberFormat="1" applyFont="1" applyBorder="1" applyAlignment="1">
      <alignment/>
    </xf>
    <xf numFmtId="166" fontId="8" fillId="0" borderId="62" xfId="16" applyNumberFormat="1" applyFont="1" applyBorder="1" applyAlignment="1">
      <alignment/>
    </xf>
    <xf numFmtId="166" fontId="8" fillId="5" borderId="62" xfId="16" applyNumberFormat="1" applyFont="1" applyFill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1" fontId="8" fillId="0" borderId="9" xfId="0" applyNumberFormat="1" applyFont="1" applyBorder="1" applyAlignment="1">
      <alignment/>
    </xf>
    <xf numFmtId="166" fontId="8" fillId="0" borderId="25" xfId="0" applyNumberFormat="1" applyFont="1" applyBorder="1" applyAlignment="1">
      <alignment/>
    </xf>
    <xf numFmtId="166" fontId="8" fillId="5" borderId="25" xfId="16" applyNumberFormat="1" applyFont="1" applyFill="1" applyBorder="1" applyAlignment="1">
      <alignment/>
    </xf>
    <xf numFmtId="0" fontId="8" fillId="0" borderId="31" xfId="0" applyFont="1" applyBorder="1" applyAlignment="1">
      <alignment horizontal="center"/>
    </xf>
    <xf numFmtId="171" fontId="8" fillId="0" borderId="47" xfId="0" applyNumberFormat="1" applyFont="1" applyBorder="1" applyAlignment="1">
      <alignment/>
    </xf>
    <xf numFmtId="166" fontId="8" fillId="0" borderId="31" xfId="0" applyNumberFormat="1" applyFont="1" applyBorder="1" applyAlignment="1">
      <alignment/>
    </xf>
    <xf numFmtId="166" fontId="8" fillId="5" borderId="31" xfId="16" applyNumberFormat="1" applyFont="1" applyFill="1" applyBorder="1" applyAlignment="1">
      <alignment/>
    </xf>
    <xf numFmtId="0" fontId="1" fillId="0" borderId="49" xfId="0" applyFont="1" applyBorder="1" applyAlignment="1">
      <alignment horizontal="center"/>
    </xf>
    <xf numFmtId="171" fontId="1" fillId="0" borderId="5" xfId="0" applyNumberFormat="1" applyFont="1" applyBorder="1" applyAlignment="1">
      <alignment/>
    </xf>
    <xf numFmtId="166" fontId="1" fillId="0" borderId="49" xfId="16" applyNumberFormat="1" applyFont="1" applyBorder="1" applyAlignment="1">
      <alignment/>
    </xf>
    <xf numFmtId="166" fontId="1" fillId="0" borderId="49" xfId="0" applyNumberFormat="1" applyFont="1" applyBorder="1" applyAlignment="1">
      <alignment/>
    </xf>
    <xf numFmtId="166" fontId="8" fillId="0" borderId="25" xfId="16" applyNumberFormat="1" applyFont="1" applyBorder="1" applyAlignment="1">
      <alignment/>
    </xf>
    <xf numFmtId="0" fontId="8" fillId="0" borderId="55" xfId="0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66" fontId="1" fillId="0" borderId="55" xfId="16" applyNumberFormat="1" applyFont="1" applyBorder="1" applyAlignment="1">
      <alignment/>
    </xf>
    <xf numFmtId="166" fontId="1" fillId="0" borderId="55" xfId="0" applyNumberFormat="1" applyFont="1" applyBorder="1" applyAlignment="1">
      <alignment/>
    </xf>
    <xf numFmtId="0" fontId="8" fillId="0" borderId="49" xfId="0" applyFont="1" applyBorder="1" applyAlignment="1">
      <alignment horizontal="center"/>
    </xf>
    <xf numFmtId="171" fontId="1" fillId="0" borderId="30" xfId="0" applyNumberFormat="1" applyFont="1" applyBorder="1" applyAlignment="1">
      <alignment/>
    </xf>
    <xf numFmtId="171" fontId="8" fillId="0" borderId="62" xfId="0" applyNumberFormat="1" applyFont="1" applyBorder="1" applyAlignment="1">
      <alignment/>
    </xf>
    <xf numFmtId="171" fontId="8" fillId="0" borderId="25" xfId="0" applyNumberFormat="1" applyFont="1" applyBorder="1" applyAlignment="1">
      <alignment/>
    </xf>
    <xf numFmtId="171" fontId="8" fillId="0" borderId="31" xfId="0" applyNumberFormat="1" applyFont="1" applyBorder="1" applyAlignment="1">
      <alignment/>
    </xf>
    <xf numFmtId="171" fontId="1" fillId="0" borderId="49" xfId="0" applyNumberFormat="1" applyFont="1" applyBorder="1" applyAlignment="1">
      <alignment/>
    </xf>
    <xf numFmtId="171" fontId="1" fillId="0" borderId="5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55" xfId="0" applyBorder="1" applyAlignment="1">
      <alignment/>
    </xf>
    <xf numFmtId="0" fontId="1" fillId="0" borderId="49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30" xfId="0" applyFill="1" applyBorder="1" applyAlignment="1">
      <alignment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Fill="1" applyBorder="1" applyAlignment="1">
      <alignment/>
    </xf>
    <xf numFmtId="0" fontId="4" fillId="0" borderId="7" xfId="0" applyFont="1" applyBorder="1" applyAlignment="1">
      <alignment/>
    </xf>
    <xf numFmtId="166" fontId="2" fillId="5" borderId="55" xfId="16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8" fillId="0" borderId="15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0" fillId="2" borderId="43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8" xfId="0" applyFill="1" applyBorder="1" applyAlignment="1">
      <alignment/>
    </xf>
    <xf numFmtId="0" fontId="8" fillId="0" borderId="1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Alignment="1">
      <alignment/>
    </xf>
    <xf numFmtId="0" fontId="0" fillId="4" borderId="30" xfId="0" applyFill="1" applyBorder="1" applyAlignment="1">
      <alignment/>
    </xf>
    <xf numFmtId="0" fontId="0" fillId="4" borderId="25" xfId="0" applyFill="1" applyBorder="1" applyAlignment="1">
      <alignment/>
    </xf>
    <xf numFmtId="0" fontId="8" fillId="0" borderId="3" xfId="0" applyFont="1" applyBorder="1" applyAlignment="1">
      <alignment/>
    </xf>
    <xf numFmtId="166" fontId="2" fillId="5" borderId="6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41" fontId="1" fillId="2" borderId="30" xfId="16" applyFont="1" applyFill="1" applyBorder="1" applyAlignment="1">
      <alignment/>
    </xf>
    <xf numFmtId="41" fontId="1" fillId="2" borderId="55" xfId="16" applyFont="1" applyFill="1" applyBorder="1" applyAlignment="1">
      <alignment/>
    </xf>
    <xf numFmtId="41" fontId="1" fillId="5" borderId="60" xfId="16" applyFont="1" applyFill="1" applyBorder="1" applyAlignment="1">
      <alignment/>
    </xf>
    <xf numFmtId="41" fontId="1" fillId="5" borderId="30" xfId="16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41" fontId="0" fillId="4" borderId="48" xfId="16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165" fontId="0" fillId="4" borderId="54" xfId="16" applyNumberFormat="1" applyFont="1" applyFill="1" applyBorder="1" applyAlignment="1">
      <alignment/>
    </xf>
    <xf numFmtId="165" fontId="0" fillId="4" borderId="42" xfId="16" applyNumberFormat="1" applyFill="1" applyBorder="1" applyAlignment="1">
      <alignment/>
    </xf>
    <xf numFmtId="165" fontId="0" fillId="4" borderId="40" xfId="16" applyNumberFormat="1" applyFill="1" applyBorder="1" applyAlignment="1">
      <alignment/>
    </xf>
    <xf numFmtId="165" fontId="0" fillId="4" borderId="43" xfId="16" applyNumberFormat="1" applyFill="1" applyBorder="1" applyAlignment="1">
      <alignment/>
    </xf>
    <xf numFmtId="165" fontId="0" fillId="4" borderId="48" xfId="16" applyNumberFormat="1" applyFill="1" applyBorder="1" applyAlignment="1">
      <alignment/>
    </xf>
    <xf numFmtId="0" fontId="0" fillId="0" borderId="34" xfId="0" applyBorder="1" applyAlignment="1">
      <alignment horizontal="center"/>
    </xf>
    <xf numFmtId="166" fontId="1" fillId="2" borderId="48" xfId="16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65" fontId="0" fillId="0" borderId="56" xfId="16" applyNumberFormat="1" applyFill="1" applyBorder="1" applyAlignment="1">
      <alignment/>
    </xf>
    <xf numFmtId="41" fontId="0" fillId="0" borderId="12" xfId="16" applyFill="1" applyBorder="1" applyAlignment="1">
      <alignment/>
    </xf>
    <xf numFmtId="0" fontId="3" fillId="0" borderId="12" xfId="0" applyFont="1" applyFill="1" applyBorder="1" applyAlignment="1">
      <alignment horizontal="right"/>
    </xf>
    <xf numFmtId="166" fontId="1" fillId="5" borderId="61" xfId="16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165" fontId="0" fillId="0" borderId="12" xfId="16" applyNumberForma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right"/>
    </xf>
    <xf numFmtId="166" fontId="1" fillId="2" borderId="61" xfId="16" applyNumberFormat="1" applyFont="1" applyFill="1" applyBorder="1" applyAlignment="1">
      <alignment/>
    </xf>
    <xf numFmtId="169" fontId="2" fillId="5" borderId="55" xfId="16" applyNumberFormat="1" applyFont="1" applyFill="1" applyBorder="1" applyAlignment="1">
      <alignment/>
    </xf>
    <xf numFmtId="166" fontId="1" fillId="7" borderId="6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166" fontId="3" fillId="5" borderId="25" xfId="16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5"/>
  <sheetViews>
    <sheetView tabSelected="1" workbookViewId="0" topLeftCell="A157">
      <selection activeCell="I177" sqref="I177"/>
    </sheetView>
  </sheetViews>
  <sheetFormatPr defaultColWidth="9.140625" defaultRowHeight="12.75"/>
  <cols>
    <col min="7" max="7" width="1.57421875" style="0" customWidth="1"/>
    <col min="8" max="8" width="12.8515625" style="0" customWidth="1"/>
    <col min="9" max="9" width="1.28515625" style="0" customWidth="1"/>
    <col min="10" max="10" width="1.57421875" style="0" customWidth="1"/>
    <col min="11" max="11" width="13.7109375" style="0" customWidth="1"/>
    <col min="12" max="13" width="1.57421875" style="0" customWidth="1"/>
    <col min="14" max="14" width="17.140625" style="0" customWidth="1"/>
    <col min="15" max="15" width="1.57421875" style="0" customWidth="1"/>
    <col min="16" max="16" width="0.85546875" style="0" customWidth="1"/>
    <col min="17" max="17" width="20.00390625" style="0" customWidth="1"/>
    <col min="18" max="18" width="0.85546875" style="0" customWidth="1"/>
    <col min="19" max="19" width="4.7109375" style="0" customWidth="1"/>
    <col min="20" max="20" width="19.7109375" style="0" customWidth="1"/>
    <col min="21" max="21" width="4.8515625" style="0" customWidth="1"/>
  </cols>
  <sheetData>
    <row r="1" spans="1:17" ht="12.75">
      <c r="A1" s="126" t="s">
        <v>54</v>
      </c>
      <c r="B1" s="9"/>
      <c r="C1" s="9"/>
      <c r="D1" s="9"/>
      <c r="E1" s="9"/>
      <c r="F1" s="9"/>
      <c r="G1" s="6"/>
      <c r="H1" s="169" t="s">
        <v>55</v>
      </c>
      <c r="I1" s="9"/>
      <c r="J1" s="9"/>
      <c r="K1" s="9"/>
      <c r="L1" s="9"/>
      <c r="M1" s="9"/>
      <c r="N1" s="9"/>
      <c r="P1" s="126" t="s">
        <v>53</v>
      </c>
      <c r="Q1" s="9"/>
    </row>
    <row r="3" spans="7:18" ht="12.75">
      <c r="G3" s="126" t="s">
        <v>132</v>
      </c>
      <c r="H3" s="9"/>
      <c r="I3" s="9"/>
      <c r="J3" s="9"/>
      <c r="K3" s="9"/>
      <c r="L3" s="9"/>
      <c r="N3" s="169" t="s">
        <v>26</v>
      </c>
      <c r="O3" s="9"/>
      <c r="P3" s="9"/>
      <c r="Q3" s="9"/>
      <c r="R3" s="6"/>
    </row>
    <row r="4" ht="12.75">
      <c r="A4" s="15" t="s">
        <v>414</v>
      </c>
    </row>
    <row r="5" ht="12.75">
      <c r="A5" s="15"/>
    </row>
    <row r="6" spans="1:19" ht="12.75">
      <c r="A6" s="15" t="s">
        <v>25</v>
      </c>
      <c r="B6" s="15"/>
      <c r="S6" s="59"/>
    </row>
    <row r="7" spans="1:19" ht="12.75">
      <c r="A7" s="171" t="s">
        <v>215</v>
      </c>
      <c r="B7" s="9"/>
      <c r="C7" s="9"/>
      <c r="G7" s="1"/>
      <c r="H7" s="68" t="s">
        <v>216</v>
      </c>
      <c r="I7" s="2"/>
      <c r="J7" s="14"/>
      <c r="K7" s="68" t="s">
        <v>217</v>
      </c>
      <c r="L7" s="14"/>
      <c r="M7" s="11"/>
      <c r="N7" s="68" t="s">
        <v>218</v>
      </c>
      <c r="O7" s="12"/>
      <c r="P7" s="13"/>
      <c r="Q7" s="68" t="s">
        <v>219</v>
      </c>
      <c r="R7" s="170"/>
      <c r="S7" s="59"/>
    </row>
    <row r="8" spans="7:19" ht="12.75">
      <c r="G8" s="39"/>
      <c r="H8" s="40" t="s">
        <v>23</v>
      </c>
      <c r="I8" s="41"/>
      <c r="J8" s="36"/>
      <c r="K8" s="35"/>
      <c r="L8" s="35"/>
      <c r="M8" s="35"/>
      <c r="N8" s="37" t="s">
        <v>157</v>
      </c>
      <c r="O8" s="66"/>
      <c r="P8" s="35"/>
      <c r="Q8" s="35"/>
      <c r="R8" s="38"/>
      <c r="S8" s="59"/>
    </row>
    <row r="9" spans="7:21" ht="12.75">
      <c r="G9" s="3"/>
      <c r="H9" s="200"/>
      <c r="I9" s="5"/>
      <c r="J9" s="6"/>
      <c r="K9" s="112" t="s">
        <v>147</v>
      </c>
      <c r="L9" s="6"/>
      <c r="M9" s="1"/>
      <c r="N9" s="31" t="s">
        <v>151</v>
      </c>
      <c r="O9" s="2"/>
      <c r="P9" s="14"/>
      <c r="Q9" s="31"/>
      <c r="R9" s="2"/>
      <c r="S9" s="59"/>
      <c r="U9" s="59"/>
    </row>
    <row r="10" spans="7:21" ht="12.75">
      <c r="G10" s="3"/>
      <c r="H10" s="200" t="s">
        <v>146</v>
      </c>
      <c r="I10" s="5"/>
      <c r="J10" s="6"/>
      <c r="K10" s="8" t="s">
        <v>148</v>
      </c>
      <c r="L10" s="6"/>
      <c r="M10" s="3"/>
      <c r="N10" s="8" t="s">
        <v>152</v>
      </c>
      <c r="O10" s="5"/>
      <c r="P10" s="6"/>
      <c r="Q10" s="8" t="s">
        <v>150</v>
      </c>
      <c r="R10" s="5"/>
      <c r="S10" s="59"/>
      <c r="U10" s="59"/>
    </row>
    <row r="11" spans="7:21" ht="12.75" customHeight="1">
      <c r="G11" s="3"/>
      <c r="I11" s="5"/>
      <c r="J11" s="6"/>
      <c r="K11" s="8" t="s">
        <v>155</v>
      </c>
      <c r="L11" s="6"/>
      <c r="M11" s="3"/>
      <c r="N11" s="8" t="s">
        <v>153</v>
      </c>
      <c r="O11" s="5"/>
      <c r="P11" s="6"/>
      <c r="Q11" s="8" t="s">
        <v>149</v>
      </c>
      <c r="R11" s="5"/>
      <c r="S11" s="59"/>
      <c r="U11" s="59"/>
    </row>
    <row r="12" spans="7:21" ht="12.75" customHeight="1">
      <c r="G12" s="3"/>
      <c r="H12" s="200"/>
      <c r="I12" s="5"/>
      <c r="J12" s="6"/>
      <c r="K12" s="8" t="s">
        <v>156</v>
      </c>
      <c r="L12" s="6"/>
      <c r="M12" s="3"/>
      <c r="N12" s="8" t="s">
        <v>154</v>
      </c>
      <c r="O12" s="5"/>
      <c r="P12" s="6"/>
      <c r="Q12" s="8"/>
      <c r="R12" s="5"/>
      <c r="S12" s="59"/>
      <c r="U12" s="59"/>
    </row>
    <row r="13" spans="7:21" ht="12.75" customHeight="1">
      <c r="G13" s="3"/>
      <c r="H13" s="7" t="s">
        <v>20</v>
      </c>
      <c r="I13" s="5"/>
      <c r="J13" s="6"/>
      <c r="K13" s="7" t="s">
        <v>20</v>
      </c>
      <c r="L13" s="6"/>
      <c r="M13" s="3"/>
      <c r="N13" s="7" t="s">
        <v>19</v>
      </c>
      <c r="O13" s="5"/>
      <c r="P13" s="6"/>
      <c r="Q13" s="7" t="s">
        <v>20</v>
      </c>
      <c r="R13" s="5"/>
      <c r="S13" s="59"/>
      <c r="U13" s="59"/>
    </row>
    <row r="14" spans="7:21" ht="12.75" customHeight="1">
      <c r="G14" s="3"/>
      <c r="H14" s="6"/>
      <c r="I14" s="5"/>
      <c r="J14" s="6"/>
      <c r="K14" s="6"/>
      <c r="L14" s="6"/>
      <c r="M14" s="3"/>
      <c r="N14" s="8"/>
      <c r="O14" s="5"/>
      <c r="P14" s="6"/>
      <c r="Q14" s="8"/>
      <c r="R14" s="5"/>
      <c r="S14" s="59"/>
      <c r="U14" s="59"/>
    </row>
    <row r="15" spans="1:21" ht="12.75" customHeight="1">
      <c r="A15" s="158" t="s">
        <v>15</v>
      </c>
      <c r="B15" s="159" t="s">
        <v>9</v>
      </c>
      <c r="C15" s="159"/>
      <c r="D15" s="159"/>
      <c r="E15" s="159"/>
      <c r="F15" s="159"/>
      <c r="G15" s="63"/>
      <c r="H15" s="56"/>
      <c r="I15" s="61"/>
      <c r="J15" s="159"/>
      <c r="K15" s="56"/>
      <c r="L15" s="159"/>
      <c r="M15" s="63"/>
      <c r="N15" s="212"/>
      <c r="O15" s="61"/>
      <c r="P15" s="159"/>
      <c r="Q15" s="55">
        <f>+K15*(1+N15)</f>
        <v>0</v>
      </c>
      <c r="R15" s="61"/>
      <c r="S15" s="59"/>
      <c r="U15" s="59"/>
    </row>
    <row r="16" spans="1:21" ht="12.75" customHeight="1">
      <c r="A16" s="160"/>
      <c r="B16" s="60"/>
      <c r="C16" s="60"/>
      <c r="D16" s="60"/>
      <c r="E16" s="60"/>
      <c r="F16" s="60"/>
      <c r="G16" s="32"/>
      <c r="H16" s="57"/>
      <c r="I16" s="33"/>
      <c r="J16" s="59"/>
      <c r="K16" s="57"/>
      <c r="L16" s="59"/>
      <c r="M16" s="32"/>
      <c r="N16" s="213"/>
      <c r="O16" s="33"/>
      <c r="P16" s="59"/>
      <c r="Q16" s="58"/>
      <c r="R16" s="33"/>
      <c r="S16" s="59"/>
      <c r="U16" s="59"/>
    </row>
    <row r="17" spans="1:21" ht="12.75" customHeight="1">
      <c r="A17" s="158" t="s">
        <v>16</v>
      </c>
      <c r="B17" s="159" t="s">
        <v>10</v>
      </c>
      <c r="C17" s="159"/>
      <c r="D17" s="159"/>
      <c r="E17" s="159"/>
      <c r="F17" s="159"/>
      <c r="G17" s="63"/>
      <c r="H17" s="56"/>
      <c r="I17" s="61"/>
      <c r="J17" s="159"/>
      <c r="K17" s="56"/>
      <c r="L17" s="159"/>
      <c r="M17" s="63"/>
      <c r="N17" s="214"/>
      <c r="O17" s="61"/>
      <c r="P17" s="159"/>
      <c r="Q17" s="55">
        <f>+K17*(1+N17)</f>
        <v>0</v>
      </c>
      <c r="R17" s="61"/>
      <c r="S17" s="59"/>
      <c r="U17" s="59"/>
    </row>
    <row r="18" spans="1:21" ht="12.75" customHeight="1">
      <c r="A18" s="160"/>
      <c r="B18" s="60"/>
      <c r="C18" s="60"/>
      <c r="D18" s="60"/>
      <c r="E18" s="60"/>
      <c r="F18" s="60"/>
      <c r="G18" s="32"/>
      <c r="H18" s="57"/>
      <c r="I18" s="33"/>
      <c r="J18" s="59"/>
      <c r="K18" s="57"/>
      <c r="L18" s="59"/>
      <c r="M18" s="32"/>
      <c r="N18" s="213"/>
      <c r="O18" s="33"/>
      <c r="P18" s="59"/>
      <c r="Q18" s="58"/>
      <c r="R18" s="33"/>
      <c r="S18" s="59"/>
      <c r="U18" s="59"/>
    </row>
    <row r="19" spans="1:21" ht="12.75" customHeight="1">
      <c r="A19" s="161" t="s">
        <v>17</v>
      </c>
      <c r="B19" s="147" t="s">
        <v>11</v>
      </c>
      <c r="C19" s="147"/>
      <c r="D19" s="147"/>
      <c r="E19" s="147"/>
      <c r="F19" s="147"/>
      <c r="G19" s="62"/>
      <c r="H19" s="165"/>
      <c r="I19" s="144"/>
      <c r="J19" s="147"/>
      <c r="K19" s="165"/>
      <c r="L19" s="147"/>
      <c r="M19" s="62"/>
      <c r="N19" s="215"/>
      <c r="O19" s="144"/>
      <c r="P19" s="147"/>
      <c r="Q19" s="165"/>
      <c r="R19" s="144"/>
      <c r="S19" s="59"/>
      <c r="U19" s="59"/>
    </row>
    <row r="20" spans="1:21" ht="12.75" customHeight="1">
      <c r="A20" s="162"/>
      <c r="B20" s="140" t="s">
        <v>12</v>
      </c>
      <c r="C20" s="140"/>
      <c r="D20" s="140"/>
      <c r="E20" s="140"/>
      <c r="F20" s="140"/>
      <c r="G20" s="64"/>
      <c r="H20" s="56"/>
      <c r="I20" s="164"/>
      <c r="J20" s="140"/>
      <c r="K20" s="56"/>
      <c r="L20" s="140"/>
      <c r="M20" s="64"/>
      <c r="N20" s="214"/>
      <c r="O20" s="164"/>
      <c r="P20" s="140"/>
      <c r="Q20" s="55">
        <f>+K20*(1+N20)</f>
        <v>0</v>
      </c>
      <c r="R20" s="164"/>
      <c r="S20" s="59"/>
      <c r="U20" s="59"/>
    </row>
    <row r="21" spans="1:21" ht="12.75" customHeight="1">
      <c r="A21" s="160"/>
      <c r="B21" s="60"/>
      <c r="C21" s="60"/>
      <c r="D21" s="60"/>
      <c r="E21" s="60"/>
      <c r="F21" s="60"/>
      <c r="G21" s="32"/>
      <c r="H21" s="57"/>
      <c r="I21" s="33"/>
      <c r="J21" s="59"/>
      <c r="K21" s="57"/>
      <c r="L21" s="59"/>
      <c r="M21" s="32"/>
      <c r="N21" s="213"/>
      <c r="O21" s="33"/>
      <c r="P21" s="59"/>
      <c r="Q21" s="58"/>
      <c r="R21" s="33"/>
      <c r="S21" s="59"/>
      <c r="U21" s="59"/>
    </row>
    <row r="22" spans="1:21" ht="12.75" customHeight="1">
      <c r="A22" s="161" t="s">
        <v>18</v>
      </c>
      <c r="B22" s="147" t="s">
        <v>13</v>
      </c>
      <c r="C22" s="147"/>
      <c r="D22" s="147"/>
      <c r="E22" s="147"/>
      <c r="F22" s="147"/>
      <c r="G22" s="62"/>
      <c r="H22" s="165"/>
      <c r="I22" s="144"/>
      <c r="J22" s="147"/>
      <c r="K22" s="165"/>
      <c r="L22" s="147"/>
      <c r="M22" s="62"/>
      <c r="N22" s="215"/>
      <c r="O22" s="144"/>
      <c r="P22" s="147"/>
      <c r="Q22" s="165"/>
      <c r="R22" s="144"/>
      <c r="S22" s="59"/>
      <c r="U22" s="59"/>
    </row>
    <row r="23" spans="1:21" ht="12.75" customHeight="1">
      <c r="A23" s="163"/>
      <c r="B23" s="140" t="s">
        <v>14</v>
      </c>
      <c r="C23" s="140"/>
      <c r="D23" s="140"/>
      <c r="E23" s="140"/>
      <c r="F23" s="140"/>
      <c r="G23" s="64"/>
      <c r="H23" s="56"/>
      <c r="I23" s="164"/>
      <c r="J23" s="140"/>
      <c r="K23" s="56"/>
      <c r="L23" s="140"/>
      <c r="M23" s="64"/>
      <c r="N23" s="214"/>
      <c r="O23" s="164"/>
      <c r="P23" s="140"/>
      <c r="Q23" s="55">
        <f>+K23*(1+N23)</f>
        <v>0</v>
      </c>
      <c r="R23" s="164"/>
      <c r="S23" s="59"/>
      <c r="U23" s="59"/>
    </row>
    <row r="24" spans="7:21" ht="12.75" customHeight="1" thickBot="1">
      <c r="G24" s="1"/>
      <c r="H24" s="19" t="s">
        <v>220</v>
      </c>
      <c r="I24" s="2"/>
      <c r="J24" s="6"/>
      <c r="K24" s="6"/>
      <c r="L24" s="6"/>
      <c r="P24" s="1"/>
      <c r="Q24" s="53" t="s">
        <v>221</v>
      </c>
      <c r="R24" s="5"/>
      <c r="S24" s="59"/>
      <c r="U24" s="59"/>
    </row>
    <row r="25" spans="4:21" ht="13.5" thickBot="1">
      <c r="D25" s="168" t="s">
        <v>21</v>
      </c>
      <c r="E25" s="166"/>
      <c r="F25" s="166"/>
      <c r="G25" s="65"/>
      <c r="H25" s="54">
        <f>+H15+H17+H20+H23</f>
        <v>0</v>
      </c>
      <c r="I25" s="167"/>
      <c r="J25" s="166"/>
      <c r="K25" s="166"/>
      <c r="L25" s="166"/>
      <c r="M25" s="166"/>
      <c r="N25" s="166"/>
      <c r="O25" s="166"/>
      <c r="P25" s="65"/>
      <c r="Q25" s="54">
        <f>+Q15+Q17+Q20+Q23</f>
        <v>0</v>
      </c>
      <c r="R25" s="167"/>
      <c r="S25" s="59"/>
      <c r="U25" s="59"/>
    </row>
    <row r="27" ht="12.75">
      <c r="A27" s="42" t="s">
        <v>24</v>
      </c>
    </row>
    <row r="28" spans="1:2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6"/>
      <c r="T28" s="6"/>
      <c r="U28" s="6"/>
    </row>
    <row r="29" spans="1:2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6"/>
      <c r="T29" s="6"/>
      <c r="U29" s="6"/>
    </row>
    <row r="30" spans="1:2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6"/>
      <c r="T30" s="6"/>
      <c r="U30" s="6"/>
    </row>
    <row r="31" spans="1:2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6"/>
      <c r="T31" s="6"/>
      <c r="U31" s="6"/>
    </row>
    <row r="32" spans="1:2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6"/>
      <c r="T32" s="6"/>
      <c r="U32" s="6"/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/>
      <c r="T33" s="6"/>
      <c r="U33" s="6"/>
    </row>
    <row r="34" spans="1:2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6"/>
      <c r="T34" s="6"/>
      <c r="U34" s="6"/>
    </row>
    <row r="35" spans="1:21" ht="12.75">
      <c r="A35" s="436" t="s">
        <v>424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126" t="s">
        <v>54</v>
      </c>
      <c r="B36" s="9"/>
      <c r="C36" s="9"/>
      <c r="D36" s="9"/>
      <c r="E36" s="9"/>
      <c r="F36" s="9"/>
      <c r="G36" s="6"/>
      <c r="H36" s="169" t="s">
        <v>55</v>
      </c>
      <c r="I36" s="9"/>
      <c r="J36" s="9"/>
      <c r="K36" s="9"/>
      <c r="L36" s="9"/>
      <c r="M36" s="9"/>
      <c r="N36" s="9"/>
      <c r="P36" s="126" t="s">
        <v>53</v>
      </c>
      <c r="Q36" s="9"/>
      <c r="S36" s="6"/>
      <c r="T36" s="6"/>
      <c r="U36" s="6"/>
    </row>
    <row r="37" spans="19:21" ht="12.75">
      <c r="S37" s="6"/>
      <c r="T37" s="6"/>
      <c r="U37" s="6"/>
    </row>
    <row r="38" spans="7:21" ht="12.75">
      <c r="G38" s="126" t="s">
        <v>132</v>
      </c>
      <c r="H38" s="9"/>
      <c r="I38" s="9"/>
      <c r="J38" s="9"/>
      <c r="K38" s="9"/>
      <c r="L38" s="9"/>
      <c r="N38" s="169" t="s">
        <v>26</v>
      </c>
      <c r="O38" s="9"/>
      <c r="P38" s="9"/>
      <c r="Q38" s="9"/>
      <c r="R38" s="6"/>
      <c r="S38" s="6"/>
      <c r="T38" s="6"/>
      <c r="U38" s="6"/>
    </row>
    <row r="39" spans="1:21" ht="12.75">
      <c r="A39" s="15" t="s">
        <v>415</v>
      </c>
      <c r="S39" s="6"/>
      <c r="T39" s="6"/>
      <c r="U39" s="6"/>
    </row>
    <row r="40" spans="1:21" ht="12.75">
      <c r="A40" s="15"/>
      <c r="S40" s="6"/>
      <c r="T40" s="6"/>
      <c r="U40" s="6"/>
    </row>
    <row r="41" spans="1:2" ht="12.75">
      <c r="A41" s="15" t="s">
        <v>25</v>
      </c>
      <c r="B41" s="15"/>
    </row>
    <row r="42" spans="1:18" ht="12.75">
      <c r="A42" s="171" t="s">
        <v>222</v>
      </c>
      <c r="B42" s="9"/>
      <c r="C42" s="9"/>
      <c r="G42" s="1"/>
      <c r="H42" s="68" t="s">
        <v>223</v>
      </c>
      <c r="I42" s="2"/>
      <c r="J42" s="14"/>
      <c r="K42" s="68" t="s">
        <v>224</v>
      </c>
      <c r="L42" s="14"/>
      <c r="M42" s="11"/>
      <c r="N42" s="68" t="s">
        <v>225</v>
      </c>
      <c r="O42" s="12"/>
      <c r="P42" s="13"/>
      <c r="Q42" s="68" t="s">
        <v>226</v>
      </c>
      <c r="R42" s="170"/>
    </row>
    <row r="43" spans="7:18" ht="12.75">
      <c r="G43" s="39"/>
      <c r="H43" s="40" t="s">
        <v>23</v>
      </c>
      <c r="I43" s="41"/>
      <c r="J43" s="36"/>
      <c r="K43" s="35"/>
      <c r="L43" s="35"/>
      <c r="M43" s="35"/>
      <c r="N43" s="37" t="s">
        <v>157</v>
      </c>
      <c r="O43" s="66"/>
      <c r="P43" s="35"/>
      <c r="Q43" s="35"/>
      <c r="R43" s="38"/>
    </row>
    <row r="44" spans="7:18" ht="12.75">
      <c r="G44" s="3"/>
      <c r="H44" s="200"/>
      <c r="I44" s="5"/>
      <c r="J44" s="6"/>
      <c r="K44" s="112" t="s">
        <v>147</v>
      </c>
      <c r="L44" s="6"/>
      <c r="M44" s="1"/>
      <c r="N44" s="31" t="s">
        <v>151</v>
      </c>
      <c r="O44" s="2"/>
      <c r="P44" s="14"/>
      <c r="Q44" s="31"/>
      <c r="R44" s="2"/>
    </row>
    <row r="45" spans="7:18" ht="12.75">
      <c r="G45" s="3"/>
      <c r="H45" s="200" t="s">
        <v>146</v>
      </c>
      <c r="I45" s="5"/>
      <c r="J45" s="6"/>
      <c r="K45" s="8" t="s">
        <v>148</v>
      </c>
      <c r="L45" s="6"/>
      <c r="M45" s="3"/>
      <c r="N45" s="8" t="s">
        <v>152</v>
      </c>
      <c r="O45" s="5"/>
      <c r="P45" s="6"/>
      <c r="Q45" s="8" t="s">
        <v>150</v>
      </c>
      <c r="R45" s="5"/>
    </row>
    <row r="46" spans="7:18" ht="12.75">
      <c r="G46" s="3"/>
      <c r="I46" s="5"/>
      <c r="J46" s="6"/>
      <c r="K46" s="8" t="s">
        <v>155</v>
      </c>
      <c r="L46" s="6"/>
      <c r="M46" s="3"/>
      <c r="N46" s="8" t="s">
        <v>153</v>
      </c>
      <c r="O46" s="5"/>
      <c r="P46" s="6"/>
      <c r="Q46" s="8" t="s">
        <v>149</v>
      </c>
      <c r="R46" s="5"/>
    </row>
    <row r="47" spans="7:18" ht="12.75">
      <c r="G47" s="3"/>
      <c r="H47" s="200"/>
      <c r="I47" s="5"/>
      <c r="J47" s="6"/>
      <c r="K47" s="8" t="s">
        <v>156</v>
      </c>
      <c r="L47" s="6"/>
      <c r="M47" s="3"/>
      <c r="N47" s="8" t="s">
        <v>154</v>
      </c>
      <c r="O47" s="5"/>
      <c r="P47" s="6"/>
      <c r="Q47" s="8"/>
      <c r="R47" s="5"/>
    </row>
    <row r="48" spans="7:18" ht="12.75">
      <c r="G48" s="3"/>
      <c r="H48" s="7" t="s">
        <v>20</v>
      </c>
      <c r="I48" s="5"/>
      <c r="J48" s="6"/>
      <c r="K48" s="7" t="s">
        <v>20</v>
      </c>
      <c r="L48" s="6"/>
      <c r="M48" s="3"/>
      <c r="N48" s="7" t="s">
        <v>19</v>
      </c>
      <c r="O48" s="5"/>
      <c r="P48" s="6"/>
      <c r="Q48" s="7" t="s">
        <v>20</v>
      </c>
      <c r="R48" s="5"/>
    </row>
    <row r="49" spans="7:18" ht="12.75">
      <c r="G49" s="3"/>
      <c r="H49" s="6"/>
      <c r="I49" s="5"/>
      <c r="J49" s="6"/>
      <c r="K49" s="6"/>
      <c r="L49" s="6"/>
      <c r="M49" s="3"/>
      <c r="N49" s="8"/>
      <c r="O49" s="5"/>
      <c r="P49" s="6"/>
      <c r="Q49" s="8"/>
      <c r="R49" s="5"/>
    </row>
    <row r="50" spans="1:18" ht="12.75">
      <c r="A50" s="158" t="s">
        <v>15</v>
      </c>
      <c r="B50" s="159" t="s">
        <v>9</v>
      </c>
      <c r="C50" s="159"/>
      <c r="D50" s="159"/>
      <c r="E50" s="159"/>
      <c r="F50" s="159"/>
      <c r="G50" s="63"/>
      <c r="H50" s="56"/>
      <c r="I50" s="61"/>
      <c r="J50" s="159"/>
      <c r="K50" s="56"/>
      <c r="L50" s="159"/>
      <c r="M50" s="63"/>
      <c r="N50" s="212"/>
      <c r="O50" s="61"/>
      <c r="P50" s="159"/>
      <c r="Q50" s="55">
        <f>+K50*(1+N50)</f>
        <v>0</v>
      </c>
      <c r="R50" s="61"/>
    </row>
    <row r="51" spans="1:18" ht="12.75">
      <c r="A51" s="160"/>
      <c r="B51" s="60"/>
      <c r="C51" s="60"/>
      <c r="D51" s="60"/>
      <c r="E51" s="60"/>
      <c r="F51" s="60"/>
      <c r="G51" s="32"/>
      <c r="H51" s="57"/>
      <c r="I51" s="33"/>
      <c r="J51" s="59"/>
      <c r="K51" s="57"/>
      <c r="L51" s="59"/>
      <c r="M51" s="32"/>
      <c r="N51" s="213"/>
      <c r="O51" s="33"/>
      <c r="P51" s="59"/>
      <c r="Q51" s="58"/>
      <c r="R51" s="33"/>
    </row>
    <row r="52" spans="1:18" ht="12.75">
      <c r="A52" s="158" t="s">
        <v>16</v>
      </c>
      <c r="B52" s="159" t="s">
        <v>10</v>
      </c>
      <c r="C52" s="159"/>
      <c r="D52" s="159"/>
      <c r="E52" s="159"/>
      <c r="F52" s="159"/>
      <c r="G52" s="63"/>
      <c r="H52" s="56"/>
      <c r="I52" s="61"/>
      <c r="J52" s="159"/>
      <c r="K52" s="56"/>
      <c r="L52" s="159"/>
      <c r="M52" s="63"/>
      <c r="N52" s="214"/>
      <c r="O52" s="61"/>
      <c r="P52" s="159"/>
      <c r="Q52" s="55">
        <f>+K52*(1+N52)</f>
        <v>0</v>
      </c>
      <c r="R52" s="61"/>
    </row>
    <row r="53" spans="1:18" ht="12.75">
      <c r="A53" s="160"/>
      <c r="B53" s="60"/>
      <c r="C53" s="60"/>
      <c r="D53" s="60"/>
      <c r="E53" s="60"/>
      <c r="F53" s="60"/>
      <c r="G53" s="32"/>
      <c r="H53" s="57"/>
      <c r="I53" s="33"/>
      <c r="J53" s="59"/>
      <c r="K53" s="57"/>
      <c r="L53" s="59"/>
      <c r="M53" s="32"/>
      <c r="N53" s="213"/>
      <c r="O53" s="33"/>
      <c r="P53" s="59"/>
      <c r="Q53" s="58"/>
      <c r="R53" s="33"/>
    </row>
    <row r="54" spans="1:18" ht="12.75">
      <c r="A54" s="161" t="s">
        <v>17</v>
      </c>
      <c r="B54" s="147" t="s">
        <v>11</v>
      </c>
      <c r="C54" s="147"/>
      <c r="D54" s="147"/>
      <c r="E54" s="147"/>
      <c r="F54" s="147"/>
      <c r="G54" s="62"/>
      <c r="H54" s="165"/>
      <c r="I54" s="144"/>
      <c r="J54" s="147"/>
      <c r="K54" s="165"/>
      <c r="L54" s="147"/>
      <c r="M54" s="62"/>
      <c r="N54" s="215"/>
      <c r="O54" s="144"/>
      <c r="P54" s="147"/>
      <c r="Q54" s="165"/>
      <c r="R54" s="144"/>
    </row>
    <row r="55" spans="1:18" ht="12.75">
      <c r="A55" s="162"/>
      <c r="B55" s="140" t="s">
        <v>12</v>
      </c>
      <c r="C55" s="140"/>
      <c r="D55" s="140"/>
      <c r="E55" s="140"/>
      <c r="F55" s="140"/>
      <c r="G55" s="64"/>
      <c r="H55" s="56"/>
      <c r="I55" s="164"/>
      <c r="J55" s="140"/>
      <c r="K55" s="56"/>
      <c r="L55" s="140"/>
      <c r="M55" s="64"/>
      <c r="N55" s="214"/>
      <c r="O55" s="164"/>
      <c r="P55" s="140"/>
      <c r="Q55" s="55">
        <f>+K55*(1+N55)</f>
        <v>0</v>
      </c>
      <c r="R55" s="164"/>
    </row>
    <row r="56" spans="1:18" ht="12.75">
      <c r="A56" s="160"/>
      <c r="B56" s="60"/>
      <c r="C56" s="60"/>
      <c r="D56" s="60"/>
      <c r="E56" s="60"/>
      <c r="F56" s="60"/>
      <c r="G56" s="32"/>
      <c r="H56" s="57"/>
      <c r="I56" s="33"/>
      <c r="J56" s="59"/>
      <c r="K56" s="57"/>
      <c r="L56" s="59"/>
      <c r="M56" s="32"/>
      <c r="N56" s="213"/>
      <c r="O56" s="33"/>
      <c r="P56" s="59"/>
      <c r="Q56" s="58"/>
      <c r="R56" s="33"/>
    </row>
    <row r="57" spans="1:18" ht="12.75">
      <c r="A57" s="161" t="s">
        <v>18</v>
      </c>
      <c r="B57" s="147" t="s">
        <v>13</v>
      </c>
      <c r="C57" s="147"/>
      <c r="D57" s="147"/>
      <c r="E57" s="147"/>
      <c r="F57" s="147"/>
      <c r="G57" s="62"/>
      <c r="H57" s="165"/>
      <c r="I57" s="144"/>
      <c r="J57" s="147"/>
      <c r="K57" s="165"/>
      <c r="L57" s="147"/>
      <c r="M57" s="62"/>
      <c r="N57" s="215"/>
      <c r="O57" s="144"/>
      <c r="P57" s="147"/>
      <c r="Q57" s="165"/>
      <c r="R57" s="144"/>
    </row>
    <row r="58" spans="1:18" ht="12.75">
      <c r="A58" s="163"/>
      <c r="B58" s="140" t="s">
        <v>14</v>
      </c>
      <c r="C58" s="140"/>
      <c r="D58" s="140"/>
      <c r="E58" s="140"/>
      <c r="F58" s="140"/>
      <c r="G58" s="64"/>
      <c r="H58" s="56"/>
      <c r="I58" s="164"/>
      <c r="J58" s="140"/>
      <c r="K58" s="56"/>
      <c r="L58" s="140"/>
      <c r="M58" s="64"/>
      <c r="N58" s="214"/>
      <c r="O58" s="164"/>
      <c r="P58" s="140"/>
      <c r="Q58" s="55">
        <f>+K58*(1+N58)</f>
        <v>0</v>
      </c>
      <c r="R58" s="164"/>
    </row>
    <row r="59" spans="7:18" ht="13.5" thickBot="1">
      <c r="G59" s="1"/>
      <c r="H59" s="19" t="s">
        <v>228</v>
      </c>
      <c r="I59" s="2"/>
      <c r="J59" s="6"/>
      <c r="K59" s="6"/>
      <c r="L59" s="6"/>
      <c r="P59" s="1"/>
      <c r="Q59" s="53" t="s">
        <v>227</v>
      </c>
      <c r="R59" s="5"/>
    </row>
    <row r="60" spans="4:18" ht="13.5" thickBot="1">
      <c r="D60" s="168" t="s">
        <v>21</v>
      </c>
      <c r="E60" s="166"/>
      <c r="F60" s="166"/>
      <c r="G60" s="65"/>
      <c r="H60" s="54">
        <f>+H50+H52+H55+H58</f>
        <v>0</v>
      </c>
      <c r="I60" s="167"/>
      <c r="J60" s="166"/>
      <c r="K60" s="166"/>
      <c r="L60" s="166"/>
      <c r="M60" s="166"/>
      <c r="N60" s="166"/>
      <c r="O60" s="166"/>
      <c r="P60" s="65"/>
      <c r="Q60" s="54">
        <f>+Q50+Q52+Q55+Q58</f>
        <v>0</v>
      </c>
      <c r="R60" s="167"/>
    </row>
    <row r="62" ht="12.75">
      <c r="A62" s="42" t="s">
        <v>24</v>
      </c>
    </row>
    <row r="63" spans="1:1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436" t="s">
        <v>424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7" ht="12.75">
      <c r="A71" s="126" t="s">
        <v>54</v>
      </c>
      <c r="B71" s="9"/>
      <c r="C71" s="9"/>
      <c r="D71" s="9"/>
      <c r="E71" s="9"/>
      <c r="F71" s="9"/>
      <c r="G71" s="6"/>
      <c r="H71" s="169" t="s">
        <v>55</v>
      </c>
      <c r="I71" s="9"/>
      <c r="J71" s="9"/>
      <c r="K71" s="9"/>
      <c r="L71" s="9"/>
      <c r="M71" s="9"/>
      <c r="N71" s="9"/>
      <c r="P71" s="126" t="s">
        <v>53</v>
      </c>
      <c r="Q71" s="9"/>
    </row>
    <row r="73" spans="7:18" ht="12.75">
      <c r="G73" s="126" t="s">
        <v>132</v>
      </c>
      <c r="H73" s="9"/>
      <c r="I73" s="9"/>
      <c r="J73" s="9"/>
      <c r="K73" s="9"/>
      <c r="L73" s="9"/>
      <c r="N73" s="169" t="s">
        <v>26</v>
      </c>
      <c r="O73" s="9"/>
      <c r="P73" s="9"/>
      <c r="Q73" s="9"/>
      <c r="R73" s="6"/>
    </row>
    <row r="74" ht="12.75">
      <c r="A74" s="15" t="s">
        <v>416</v>
      </c>
    </row>
    <row r="75" ht="12.75">
      <c r="A75" s="15"/>
    </row>
    <row r="76" spans="1:2" ht="12.75">
      <c r="A76" s="15" t="s">
        <v>25</v>
      </c>
      <c r="B76" s="15"/>
    </row>
    <row r="77" spans="1:18" ht="12.75">
      <c r="A77" s="171" t="s">
        <v>229</v>
      </c>
      <c r="B77" s="9"/>
      <c r="C77" s="9"/>
      <c r="G77" s="1"/>
      <c r="H77" s="68" t="s">
        <v>230</v>
      </c>
      <c r="I77" s="2"/>
      <c r="J77" s="14"/>
      <c r="K77" s="68" t="s">
        <v>231</v>
      </c>
      <c r="L77" s="14"/>
      <c r="M77" s="11"/>
      <c r="N77" s="68" t="s">
        <v>232</v>
      </c>
      <c r="O77" s="12"/>
      <c r="P77" s="13"/>
      <c r="Q77" s="68" t="s">
        <v>233</v>
      </c>
      <c r="R77" s="170"/>
    </row>
    <row r="78" spans="7:18" ht="12.75">
      <c r="G78" s="39"/>
      <c r="H78" s="40" t="s">
        <v>23</v>
      </c>
      <c r="I78" s="41"/>
      <c r="J78" s="36"/>
      <c r="K78" s="35"/>
      <c r="L78" s="35"/>
      <c r="M78" s="35"/>
      <c r="N78" s="37" t="s">
        <v>157</v>
      </c>
      <c r="O78" s="66"/>
      <c r="P78" s="35"/>
      <c r="Q78" s="35"/>
      <c r="R78" s="38"/>
    </row>
    <row r="79" spans="7:18" ht="12.75">
      <c r="G79" s="3"/>
      <c r="H79" s="200"/>
      <c r="I79" s="5"/>
      <c r="J79" s="6"/>
      <c r="K79" s="112" t="s">
        <v>147</v>
      </c>
      <c r="L79" s="6"/>
      <c r="M79" s="1"/>
      <c r="N79" s="31" t="s">
        <v>151</v>
      </c>
      <c r="O79" s="2"/>
      <c r="P79" s="14"/>
      <c r="Q79" s="31"/>
      <c r="R79" s="2"/>
    </row>
    <row r="80" spans="7:18" ht="12.75">
      <c r="G80" s="3"/>
      <c r="H80" s="200" t="s">
        <v>146</v>
      </c>
      <c r="I80" s="5"/>
      <c r="J80" s="6"/>
      <c r="K80" s="8" t="s">
        <v>148</v>
      </c>
      <c r="L80" s="6"/>
      <c r="M80" s="3"/>
      <c r="N80" s="8" t="s">
        <v>152</v>
      </c>
      <c r="O80" s="5"/>
      <c r="P80" s="6"/>
      <c r="Q80" s="8" t="s">
        <v>150</v>
      </c>
      <c r="R80" s="5"/>
    </row>
    <row r="81" spans="7:18" ht="12.75">
      <c r="G81" s="3"/>
      <c r="I81" s="5"/>
      <c r="J81" s="6"/>
      <c r="K81" s="8" t="s">
        <v>155</v>
      </c>
      <c r="L81" s="6"/>
      <c r="M81" s="3"/>
      <c r="N81" s="8" t="s">
        <v>153</v>
      </c>
      <c r="O81" s="5"/>
      <c r="P81" s="6"/>
      <c r="Q81" s="8" t="s">
        <v>149</v>
      </c>
      <c r="R81" s="5"/>
    </row>
    <row r="82" spans="7:18" ht="12.75">
      <c r="G82" s="3"/>
      <c r="H82" s="200"/>
      <c r="I82" s="5"/>
      <c r="J82" s="6"/>
      <c r="K82" s="8" t="s">
        <v>156</v>
      </c>
      <c r="L82" s="6"/>
      <c r="M82" s="3"/>
      <c r="N82" s="8" t="s">
        <v>154</v>
      </c>
      <c r="O82" s="5"/>
      <c r="P82" s="6"/>
      <c r="Q82" s="8"/>
      <c r="R82" s="5"/>
    </row>
    <row r="83" spans="7:18" ht="12.75">
      <c r="G83" s="3"/>
      <c r="H83" s="7" t="s">
        <v>20</v>
      </c>
      <c r="I83" s="5"/>
      <c r="J83" s="6"/>
      <c r="K83" s="7" t="s">
        <v>20</v>
      </c>
      <c r="L83" s="6"/>
      <c r="M83" s="3"/>
      <c r="N83" s="7" t="s">
        <v>19</v>
      </c>
      <c r="O83" s="5"/>
      <c r="P83" s="6"/>
      <c r="Q83" s="7" t="s">
        <v>20</v>
      </c>
      <c r="R83" s="5"/>
    </row>
    <row r="84" spans="7:18" ht="12.75">
      <c r="G84" s="3"/>
      <c r="H84" s="6"/>
      <c r="I84" s="5"/>
      <c r="J84" s="6"/>
      <c r="K84" s="6"/>
      <c r="L84" s="6"/>
      <c r="M84" s="3"/>
      <c r="N84" s="8"/>
      <c r="O84" s="5"/>
      <c r="P84" s="6"/>
      <c r="Q84" s="8"/>
      <c r="R84" s="5"/>
    </row>
    <row r="85" spans="1:18" ht="12.75">
      <c r="A85" s="158" t="s">
        <v>15</v>
      </c>
      <c r="B85" s="159" t="s">
        <v>9</v>
      </c>
      <c r="C85" s="159"/>
      <c r="D85" s="159"/>
      <c r="E85" s="159"/>
      <c r="F85" s="159"/>
      <c r="G85" s="63"/>
      <c r="H85" s="56"/>
      <c r="I85" s="61"/>
      <c r="J85" s="159"/>
      <c r="K85" s="56"/>
      <c r="L85" s="159"/>
      <c r="M85" s="63"/>
      <c r="N85" s="212"/>
      <c r="O85" s="61"/>
      <c r="P85" s="159"/>
      <c r="Q85" s="55">
        <f>+K85*(1+N85)</f>
        <v>0</v>
      </c>
      <c r="R85" s="61"/>
    </row>
    <row r="86" spans="1:18" ht="12.75">
      <c r="A86" s="160"/>
      <c r="B86" s="60"/>
      <c r="C86" s="60"/>
      <c r="D86" s="60"/>
      <c r="E86" s="60"/>
      <c r="F86" s="60"/>
      <c r="G86" s="32"/>
      <c r="H86" s="57"/>
      <c r="I86" s="33"/>
      <c r="J86" s="59"/>
      <c r="K86" s="57"/>
      <c r="L86" s="59"/>
      <c r="M86" s="32"/>
      <c r="N86" s="213"/>
      <c r="O86" s="33"/>
      <c r="P86" s="59"/>
      <c r="Q86" s="58"/>
      <c r="R86" s="33"/>
    </row>
    <row r="87" spans="1:18" ht="12.75">
      <c r="A87" s="158" t="s">
        <v>16</v>
      </c>
      <c r="B87" s="159" t="s">
        <v>10</v>
      </c>
      <c r="C87" s="159"/>
      <c r="D87" s="159"/>
      <c r="E87" s="159"/>
      <c r="F87" s="159"/>
      <c r="G87" s="63"/>
      <c r="H87" s="56"/>
      <c r="I87" s="61"/>
      <c r="J87" s="159"/>
      <c r="K87" s="56"/>
      <c r="L87" s="159"/>
      <c r="M87" s="63"/>
      <c r="N87" s="214"/>
      <c r="O87" s="61"/>
      <c r="P87" s="159"/>
      <c r="Q87" s="55">
        <f>+K87*(1+N87)</f>
        <v>0</v>
      </c>
      <c r="R87" s="61"/>
    </row>
    <row r="88" spans="1:18" ht="12.75">
      <c r="A88" s="160"/>
      <c r="B88" s="60"/>
      <c r="C88" s="60"/>
      <c r="D88" s="60"/>
      <c r="E88" s="60"/>
      <c r="F88" s="60"/>
      <c r="G88" s="32"/>
      <c r="H88" s="57"/>
      <c r="I88" s="33"/>
      <c r="J88" s="59"/>
      <c r="K88" s="57"/>
      <c r="L88" s="59"/>
      <c r="M88" s="32"/>
      <c r="N88" s="213"/>
      <c r="O88" s="33"/>
      <c r="P88" s="59"/>
      <c r="Q88" s="58"/>
      <c r="R88" s="33"/>
    </row>
    <row r="89" spans="1:18" ht="12.75">
      <c r="A89" s="161" t="s">
        <v>17</v>
      </c>
      <c r="B89" s="147" t="s">
        <v>11</v>
      </c>
      <c r="C89" s="147"/>
      <c r="D89" s="147"/>
      <c r="E89" s="147"/>
      <c r="F89" s="147"/>
      <c r="G89" s="62"/>
      <c r="H89" s="165"/>
      <c r="I89" s="144"/>
      <c r="J89" s="147"/>
      <c r="K89" s="165"/>
      <c r="L89" s="147"/>
      <c r="M89" s="62"/>
      <c r="N89" s="215"/>
      <c r="O89" s="144"/>
      <c r="P89" s="147"/>
      <c r="Q89" s="165"/>
      <c r="R89" s="144"/>
    </row>
    <row r="90" spans="1:18" ht="12.75">
      <c r="A90" s="162"/>
      <c r="B90" s="140" t="s">
        <v>12</v>
      </c>
      <c r="C90" s="140"/>
      <c r="D90" s="140"/>
      <c r="E90" s="140"/>
      <c r="F90" s="140"/>
      <c r="G90" s="64"/>
      <c r="H90" s="56"/>
      <c r="I90" s="164"/>
      <c r="J90" s="140"/>
      <c r="K90" s="56"/>
      <c r="L90" s="140"/>
      <c r="M90" s="64"/>
      <c r="N90" s="214"/>
      <c r="O90" s="164"/>
      <c r="P90" s="140"/>
      <c r="Q90" s="55">
        <f>+K90*(1+N90)</f>
        <v>0</v>
      </c>
      <c r="R90" s="164"/>
    </row>
    <row r="91" spans="1:18" ht="12.75">
      <c r="A91" s="160"/>
      <c r="B91" s="60"/>
      <c r="C91" s="60"/>
      <c r="D91" s="60"/>
      <c r="E91" s="60"/>
      <c r="F91" s="60"/>
      <c r="G91" s="32"/>
      <c r="H91" s="57"/>
      <c r="I91" s="33"/>
      <c r="J91" s="59"/>
      <c r="K91" s="57"/>
      <c r="L91" s="59"/>
      <c r="M91" s="32"/>
      <c r="N91" s="213"/>
      <c r="O91" s="33"/>
      <c r="P91" s="59"/>
      <c r="Q91" s="58"/>
      <c r="R91" s="33"/>
    </row>
    <row r="92" spans="1:18" ht="12.75">
      <c r="A92" s="161" t="s">
        <v>18</v>
      </c>
      <c r="B92" s="147" t="s">
        <v>13</v>
      </c>
      <c r="C92" s="147"/>
      <c r="D92" s="147"/>
      <c r="E92" s="147"/>
      <c r="F92" s="147"/>
      <c r="G92" s="62"/>
      <c r="H92" s="165"/>
      <c r="I92" s="144"/>
      <c r="J92" s="147"/>
      <c r="K92" s="165"/>
      <c r="L92" s="147"/>
      <c r="M92" s="62"/>
      <c r="N92" s="215"/>
      <c r="O92" s="144"/>
      <c r="P92" s="147"/>
      <c r="Q92" s="165"/>
      <c r="R92" s="144"/>
    </row>
    <row r="93" spans="1:18" ht="12.75">
      <c r="A93" s="163"/>
      <c r="B93" s="140" t="s">
        <v>14</v>
      </c>
      <c r="C93" s="140"/>
      <c r="D93" s="140"/>
      <c r="E93" s="140"/>
      <c r="F93" s="140"/>
      <c r="G93" s="64"/>
      <c r="H93" s="56"/>
      <c r="I93" s="164"/>
      <c r="J93" s="140"/>
      <c r="K93" s="56"/>
      <c r="L93" s="140"/>
      <c r="M93" s="64"/>
      <c r="N93" s="214"/>
      <c r="O93" s="164"/>
      <c r="P93" s="140"/>
      <c r="Q93" s="55">
        <f>+K93*(1+N93)</f>
        <v>0</v>
      </c>
      <c r="R93" s="164"/>
    </row>
    <row r="94" spans="7:18" ht="13.5" thickBot="1">
      <c r="G94" s="1"/>
      <c r="H94" s="19" t="s">
        <v>235</v>
      </c>
      <c r="I94" s="2"/>
      <c r="J94" s="6"/>
      <c r="K94" s="6"/>
      <c r="L94" s="6"/>
      <c r="P94" s="1"/>
      <c r="Q94" s="53" t="s">
        <v>234</v>
      </c>
      <c r="R94" s="5"/>
    </row>
    <row r="95" spans="4:18" ht="13.5" thickBot="1">
      <c r="D95" s="168" t="s">
        <v>21</v>
      </c>
      <c r="E95" s="166"/>
      <c r="F95" s="166"/>
      <c r="G95" s="65"/>
      <c r="H95" s="54">
        <f>+H85+H87+H90+H93</f>
        <v>0</v>
      </c>
      <c r="I95" s="167"/>
      <c r="J95" s="166"/>
      <c r="K95" s="166"/>
      <c r="L95" s="166"/>
      <c r="M95" s="166"/>
      <c r="N95" s="166"/>
      <c r="O95" s="166"/>
      <c r="P95" s="65"/>
      <c r="Q95" s="54">
        <f>+Q85+Q87+Q90+Q93</f>
        <v>0</v>
      </c>
      <c r="R95" s="167"/>
    </row>
    <row r="97" ht="12.75">
      <c r="A97" s="42" t="s">
        <v>24</v>
      </c>
    </row>
    <row r="98" spans="1:18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2.75">
      <c r="A105" s="436" t="s">
        <v>424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7" ht="12.75">
      <c r="A106" s="126" t="s">
        <v>54</v>
      </c>
      <c r="B106" s="9"/>
      <c r="C106" s="9"/>
      <c r="D106" s="9"/>
      <c r="E106" s="9"/>
      <c r="F106" s="9"/>
      <c r="G106" s="6"/>
      <c r="H106" s="169" t="s">
        <v>55</v>
      </c>
      <c r="I106" s="9"/>
      <c r="J106" s="9"/>
      <c r="K106" s="9"/>
      <c r="L106" s="9"/>
      <c r="M106" s="9"/>
      <c r="N106" s="9"/>
      <c r="P106" s="126" t="s">
        <v>53</v>
      </c>
      <c r="Q106" s="9"/>
    </row>
    <row r="108" spans="7:18" ht="12.75">
      <c r="G108" s="126" t="s">
        <v>132</v>
      </c>
      <c r="H108" s="9"/>
      <c r="I108" s="9"/>
      <c r="J108" s="9"/>
      <c r="K108" s="9"/>
      <c r="L108" s="9"/>
      <c r="N108" s="169" t="s">
        <v>26</v>
      </c>
      <c r="O108" s="9"/>
      <c r="P108" s="9"/>
      <c r="Q108" s="9"/>
      <c r="R108" s="6"/>
    </row>
    <row r="109" ht="12.75">
      <c r="A109" s="15" t="s">
        <v>417</v>
      </c>
    </row>
    <row r="110" ht="12.75">
      <c r="A110" s="15"/>
    </row>
    <row r="111" spans="1:2" ht="12.75">
      <c r="A111" s="15" t="s">
        <v>25</v>
      </c>
      <c r="B111" s="15"/>
    </row>
    <row r="112" spans="1:18" ht="12.75">
      <c r="A112" s="171" t="s">
        <v>236</v>
      </c>
      <c r="B112" s="9"/>
      <c r="C112" s="9"/>
      <c r="G112" s="1"/>
      <c r="H112" s="68" t="s">
        <v>237</v>
      </c>
      <c r="I112" s="2"/>
      <c r="J112" s="14"/>
      <c r="K112" s="68" t="s">
        <v>238</v>
      </c>
      <c r="L112" s="14"/>
      <c r="M112" s="11"/>
      <c r="N112" s="68" t="s">
        <v>239</v>
      </c>
      <c r="O112" s="12"/>
      <c r="P112" s="13"/>
      <c r="Q112" s="68" t="s">
        <v>240</v>
      </c>
      <c r="R112" s="170"/>
    </row>
    <row r="113" spans="7:18" ht="12.75">
      <c r="G113" s="39"/>
      <c r="H113" s="40" t="s">
        <v>23</v>
      </c>
      <c r="I113" s="41"/>
      <c r="J113" s="36"/>
      <c r="K113" s="35"/>
      <c r="L113" s="35"/>
      <c r="M113" s="35"/>
      <c r="N113" s="37" t="s">
        <v>157</v>
      </c>
      <c r="O113" s="66"/>
      <c r="P113" s="35"/>
      <c r="Q113" s="35"/>
      <c r="R113" s="38"/>
    </row>
    <row r="114" spans="7:18" ht="12.75">
      <c r="G114" s="3"/>
      <c r="H114" s="200"/>
      <c r="I114" s="5"/>
      <c r="J114" s="6"/>
      <c r="K114" s="112" t="s">
        <v>147</v>
      </c>
      <c r="L114" s="6"/>
      <c r="M114" s="1"/>
      <c r="N114" s="31" t="s">
        <v>151</v>
      </c>
      <c r="O114" s="2"/>
      <c r="P114" s="14"/>
      <c r="Q114" s="31"/>
      <c r="R114" s="2"/>
    </row>
    <row r="115" spans="7:18" ht="12.75">
      <c r="G115" s="3"/>
      <c r="H115" s="200" t="s">
        <v>146</v>
      </c>
      <c r="I115" s="5"/>
      <c r="J115" s="6"/>
      <c r="K115" s="8" t="s">
        <v>148</v>
      </c>
      <c r="L115" s="6"/>
      <c r="M115" s="3"/>
      <c r="N115" s="8" t="s">
        <v>152</v>
      </c>
      <c r="O115" s="5"/>
      <c r="P115" s="6"/>
      <c r="Q115" s="8" t="s">
        <v>150</v>
      </c>
      <c r="R115" s="5"/>
    </row>
    <row r="116" spans="7:18" ht="12.75">
      <c r="G116" s="3"/>
      <c r="I116" s="5"/>
      <c r="J116" s="6"/>
      <c r="K116" s="8" t="s">
        <v>155</v>
      </c>
      <c r="L116" s="6"/>
      <c r="M116" s="3"/>
      <c r="N116" s="8" t="s">
        <v>153</v>
      </c>
      <c r="O116" s="5"/>
      <c r="P116" s="6"/>
      <c r="Q116" s="8" t="s">
        <v>149</v>
      </c>
      <c r="R116" s="5"/>
    </row>
    <row r="117" spans="7:18" ht="12.75">
      <c r="G117" s="3"/>
      <c r="H117" s="200"/>
      <c r="I117" s="5"/>
      <c r="J117" s="6"/>
      <c r="K117" s="8" t="s">
        <v>156</v>
      </c>
      <c r="L117" s="6"/>
      <c r="M117" s="3"/>
      <c r="N117" s="8" t="s">
        <v>154</v>
      </c>
      <c r="O117" s="5"/>
      <c r="P117" s="6"/>
      <c r="Q117" s="8"/>
      <c r="R117" s="5"/>
    </row>
    <row r="118" spans="7:18" ht="12.75">
      <c r="G118" s="3"/>
      <c r="H118" s="7" t="s">
        <v>20</v>
      </c>
      <c r="I118" s="5"/>
      <c r="J118" s="6"/>
      <c r="K118" s="7" t="s">
        <v>20</v>
      </c>
      <c r="L118" s="6"/>
      <c r="M118" s="3"/>
      <c r="N118" s="7" t="s">
        <v>19</v>
      </c>
      <c r="O118" s="5"/>
      <c r="P118" s="6"/>
      <c r="Q118" s="7" t="s">
        <v>20</v>
      </c>
      <c r="R118" s="5"/>
    </row>
    <row r="119" spans="7:18" ht="12.75">
      <c r="G119" s="3"/>
      <c r="H119" s="6"/>
      <c r="I119" s="5"/>
      <c r="J119" s="6"/>
      <c r="K119" s="6"/>
      <c r="L119" s="6"/>
      <c r="M119" s="3"/>
      <c r="N119" s="8"/>
      <c r="O119" s="5"/>
      <c r="P119" s="6"/>
      <c r="Q119" s="8"/>
      <c r="R119" s="5"/>
    </row>
    <row r="120" spans="1:18" ht="12.75">
      <c r="A120" s="158" t="s">
        <v>15</v>
      </c>
      <c r="B120" s="159" t="s">
        <v>9</v>
      </c>
      <c r="C120" s="159"/>
      <c r="D120" s="159"/>
      <c r="E120" s="159"/>
      <c r="F120" s="159"/>
      <c r="G120" s="63"/>
      <c r="H120" s="56"/>
      <c r="I120" s="61"/>
      <c r="J120" s="159"/>
      <c r="K120" s="56"/>
      <c r="L120" s="159"/>
      <c r="M120" s="63"/>
      <c r="N120" s="212"/>
      <c r="O120" s="61"/>
      <c r="P120" s="159"/>
      <c r="Q120" s="55">
        <f>+K120*(1+N120)</f>
        <v>0</v>
      </c>
      <c r="R120" s="61"/>
    </row>
    <row r="121" spans="1:18" ht="12.75">
      <c r="A121" s="160"/>
      <c r="B121" s="60"/>
      <c r="C121" s="60"/>
      <c r="D121" s="60"/>
      <c r="E121" s="60"/>
      <c r="F121" s="60"/>
      <c r="G121" s="32"/>
      <c r="H121" s="57"/>
      <c r="I121" s="33"/>
      <c r="J121" s="59"/>
      <c r="K121" s="57"/>
      <c r="L121" s="59"/>
      <c r="M121" s="32"/>
      <c r="N121" s="213"/>
      <c r="O121" s="33"/>
      <c r="P121" s="59"/>
      <c r="Q121" s="58"/>
      <c r="R121" s="33"/>
    </row>
    <row r="122" spans="1:18" ht="12.75">
      <c r="A122" s="158" t="s">
        <v>16</v>
      </c>
      <c r="B122" s="159" t="s">
        <v>10</v>
      </c>
      <c r="C122" s="159"/>
      <c r="D122" s="159"/>
      <c r="E122" s="159"/>
      <c r="F122" s="159"/>
      <c r="G122" s="63"/>
      <c r="H122" s="56"/>
      <c r="I122" s="61"/>
      <c r="J122" s="159"/>
      <c r="K122" s="56"/>
      <c r="L122" s="159"/>
      <c r="M122" s="63"/>
      <c r="N122" s="214"/>
      <c r="O122" s="61"/>
      <c r="P122" s="159"/>
      <c r="Q122" s="55">
        <f>+K122*(1+N122)</f>
        <v>0</v>
      </c>
      <c r="R122" s="61"/>
    </row>
    <row r="123" spans="1:18" ht="12.75">
      <c r="A123" s="160"/>
      <c r="B123" s="60"/>
      <c r="C123" s="60"/>
      <c r="D123" s="60"/>
      <c r="E123" s="60"/>
      <c r="F123" s="60"/>
      <c r="G123" s="32"/>
      <c r="H123" s="57"/>
      <c r="I123" s="33"/>
      <c r="J123" s="59"/>
      <c r="K123" s="57"/>
      <c r="L123" s="59"/>
      <c r="M123" s="32"/>
      <c r="N123" s="213"/>
      <c r="O123" s="33"/>
      <c r="P123" s="59"/>
      <c r="Q123" s="58"/>
      <c r="R123" s="33"/>
    </row>
    <row r="124" spans="1:18" ht="12.75">
      <c r="A124" s="161" t="s">
        <v>17</v>
      </c>
      <c r="B124" s="147" t="s">
        <v>11</v>
      </c>
      <c r="C124" s="147"/>
      <c r="D124" s="147"/>
      <c r="E124" s="147"/>
      <c r="F124" s="147"/>
      <c r="G124" s="62"/>
      <c r="H124" s="165"/>
      <c r="I124" s="144"/>
      <c r="J124" s="147"/>
      <c r="K124" s="165"/>
      <c r="L124" s="147"/>
      <c r="M124" s="62"/>
      <c r="N124" s="215"/>
      <c r="O124" s="144"/>
      <c r="P124" s="147"/>
      <c r="Q124" s="165"/>
      <c r="R124" s="144"/>
    </row>
    <row r="125" spans="1:18" ht="12.75">
      <c r="A125" s="162"/>
      <c r="B125" s="140" t="s">
        <v>12</v>
      </c>
      <c r="C125" s="140"/>
      <c r="D125" s="140"/>
      <c r="E125" s="140"/>
      <c r="F125" s="140"/>
      <c r="G125" s="64"/>
      <c r="H125" s="56"/>
      <c r="I125" s="164"/>
      <c r="J125" s="140"/>
      <c r="K125" s="56"/>
      <c r="L125" s="140"/>
      <c r="M125" s="64"/>
      <c r="N125" s="214"/>
      <c r="O125" s="164"/>
      <c r="P125" s="140"/>
      <c r="Q125" s="55">
        <f>+K125*(1+N125)</f>
        <v>0</v>
      </c>
      <c r="R125" s="164"/>
    </row>
    <row r="126" spans="1:18" ht="12.75">
      <c r="A126" s="160"/>
      <c r="B126" s="60"/>
      <c r="C126" s="60"/>
      <c r="D126" s="60"/>
      <c r="E126" s="60"/>
      <c r="F126" s="60"/>
      <c r="G126" s="32"/>
      <c r="H126" s="57"/>
      <c r="I126" s="33"/>
      <c r="J126" s="59"/>
      <c r="K126" s="57"/>
      <c r="L126" s="59"/>
      <c r="M126" s="32"/>
      <c r="N126" s="213"/>
      <c r="O126" s="33"/>
      <c r="P126" s="59"/>
      <c r="Q126" s="58"/>
      <c r="R126" s="33"/>
    </row>
    <row r="127" spans="1:18" ht="12.75">
      <c r="A127" s="161" t="s">
        <v>18</v>
      </c>
      <c r="B127" s="147" t="s">
        <v>13</v>
      </c>
      <c r="C127" s="147"/>
      <c r="D127" s="147"/>
      <c r="E127" s="147"/>
      <c r="F127" s="147"/>
      <c r="G127" s="62"/>
      <c r="H127" s="165"/>
      <c r="I127" s="144"/>
      <c r="J127" s="147"/>
      <c r="K127" s="165"/>
      <c r="L127" s="147"/>
      <c r="M127" s="62"/>
      <c r="N127" s="215"/>
      <c r="O127" s="144"/>
      <c r="P127" s="147"/>
      <c r="Q127" s="165"/>
      <c r="R127" s="144"/>
    </row>
    <row r="128" spans="1:18" ht="12.75">
      <c r="A128" s="163"/>
      <c r="B128" s="140" t="s">
        <v>14</v>
      </c>
      <c r="C128" s="140"/>
      <c r="D128" s="140"/>
      <c r="E128" s="140"/>
      <c r="F128" s="140"/>
      <c r="G128" s="64"/>
      <c r="H128" s="56"/>
      <c r="I128" s="164"/>
      <c r="J128" s="140"/>
      <c r="K128" s="56"/>
      <c r="L128" s="140"/>
      <c r="M128" s="64"/>
      <c r="N128" s="214"/>
      <c r="O128" s="164"/>
      <c r="P128" s="140"/>
      <c r="Q128" s="55">
        <f>+K128*(1+N128)</f>
        <v>0</v>
      </c>
      <c r="R128" s="164"/>
    </row>
    <row r="129" spans="7:18" ht="13.5" thickBot="1">
      <c r="G129" s="1"/>
      <c r="H129" s="19" t="s">
        <v>242</v>
      </c>
      <c r="I129" s="2"/>
      <c r="J129" s="6"/>
      <c r="K129" s="6"/>
      <c r="L129" s="6"/>
      <c r="P129" s="1"/>
      <c r="Q129" s="53" t="s">
        <v>241</v>
      </c>
      <c r="R129" s="5"/>
    </row>
    <row r="130" spans="4:18" ht="13.5" thickBot="1">
      <c r="D130" s="168" t="s">
        <v>21</v>
      </c>
      <c r="E130" s="166"/>
      <c r="F130" s="166"/>
      <c r="G130" s="65"/>
      <c r="H130" s="54">
        <f>+H120+H122+H125+H128</f>
        <v>0</v>
      </c>
      <c r="I130" s="167"/>
      <c r="J130" s="166"/>
      <c r="K130" s="166"/>
      <c r="L130" s="166"/>
      <c r="M130" s="166"/>
      <c r="N130" s="166"/>
      <c r="O130" s="166"/>
      <c r="P130" s="65"/>
      <c r="Q130" s="54">
        <f>+Q120+Q122+Q125+Q128</f>
        <v>0</v>
      </c>
      <c r="R130" s="167"/>
    </row>
    <row r="132" ht="12.75">
      <c r="A132" s="42" t="s">
        <v>24</v>
      </c>
    </row>
    <row r="133" spans="1:18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75">
      <c r="A140" s="436" t="s">
        <v>424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7" ht="12.75">
      <c r="A141" s="126" t="s">
        <v>54</v>
      </c>
      <c r="B141" s="9"/>
      <c r="C141" s="9"/>
      <c r="D141" s="9"/>
      <c r="E141" s="9"/>
      <c r="F141" s="9"/>
      <c r="G141" s="6"/>
      <c r="H141" s="169" t="s">
        <v>55</v>
      </c>
      <c r="I141" s="9"/>
      <c r="J141" s="9"/>
      <c r="K141" s="9"/>
      <c r="L141" s="9"/>
      <c r="M141" s="9"/>
      <c r="N141" s="9"/>
      <c r="P141" s="126" t="s">
        <v>53</v>
      </c>
      <c r="Q141" s="9"/>
    </row>
    <row r="143" spans="7:18" ht="12.75">
      <c r="G143" s="126" t="s">
        <v>132</v>
      </c>
      <c r="H143" s="9"/>
      <c r="I143" s="9"/>
      <c r="J143" s="9"/>
      <c r="K143" s="9"/>
      <c r="L143" s="9"/>
      <c r="N143" s="169" t="s">
        <v>26</v>
      </c>
      <c r="O143" s="9"/>
      <c r="P143" s="9"/>
      <c r="Q143" s="9"/>
      <c r="R143" s="6"/>
    </row>
    <row r="144" ht="12.75">
      <c r="A144" s="15" t="s">
        <v>418</v>
      </c>
    </row>
    <row r="145" ht="12.75">
      <c r="A145" s="15"/>
    </row>
    <row r="146" spans="1:2" ht="12.75">
      <c r="A146" s="15" t="s">
        <v>25</v>
      </c>
      <c r="B146" s="15"/>
    </row>
    <row r="147" spans="1:18" ht="12.75">
      <c r="A147" s="171" t="s">
        <v>243</v>
      </c>
      <c r="B147" s="9"/>
      <c r="C147" s="9"/>
      <c r="G147" s="1"/>
      <c r="H147" s="68" t="s">
        <v>244</v>
      </c>
      <c r="I147" s="2"/>
      <c r="J147" s="14"/>
      <c r="K147" s="68" t="s">
        <v>245</v>
      </c>
      <c r="L147" s="14"/>
      <c r="M147" s="11"/>
      <c r="N147" s="68" t="s">
        <v>246</v>
      </c>
      <c r="O147" s="12"/>
      <c r="P147" s="13"/>
      <c r="Q147" s="68" t="s">
        <v>247</v>
      </c>
      <c r="R147" s="170"/>
    </row>
    <row r="148" spans="7:18" ht="12.75">
      <c r="G148" s="39"/>
      <c r="H148" s="40" t="s">
        <v>23</v>
      </c>
      <c r="I148" s="41"/>
      <c r="J148" s="36"/>
      <c r="K148" s="35"/>
      <c r="L148" s="35"/>
      <c r="M148" s="35"/>
      <c r="N148" s="37" t="s">
        <v>157</v>
      </c>
      <c r="O148" s="66"/>
      <c r="P148" s="35"/>
      <c r="Q148" s="35"/>
      <c r="R148" s="38"/>
    </row>
    <row r="149" spans="7:18" ht="12.75">
      <c r="G149" s="3"/>
      <c r="H149" s="200"/>
      <c r="I149" s="5"/>
      <c r="J149" s="6"/>
      <c r="K149" s="112" t="s">
        <v>147</v>
      </c>
      <c r="L149" s="6"/>
      <c r="M149" s="1"/>
      <c r="N149" s="31" t="s">
        <v>151</v>
      </c>
      <c r="O149" s="2"/>
      <c r="P149" s="14"/>
      <c r="Q149" s="31"/>
      <c r="R149" s="2"/>
    </row>
    <row r="150" spans="7:18" ht="12.75">
      <c r="G150" s="3"/>
      <c r="H150" s="200" t="s">
        <v>146</v>
      </c>
      <c r="I150" s="5"/>
      <c r="J150" s="6"/>
      <c r="K150" s="8" t="s">
        <v>148</v>
      </c>
      <c r="L150" s="6"/>
      <c r="M150" s="3"/>
      <c r="N150" s="8" t="s">
        <v>152</v>
      </c>
      <c r="O150" s="5"/>
      <c r="P150" s="6"/>
      <c r="Q150" s="8" t="s">
        <v>150</v>
      </c>
      <c r="R150" s="5"/>
    </row>
    <row r="151" spans="7:18" ht="12.75">
      <c r="G151" s="3"/>
      <c r="I151" s="5"/>
      <c r="J151" s="6"/>
      <c r="K151" s="8" t="s">
        <v>155</v>
      </c>
      <c r="L151" s="6"/>
      <c r="M151" s="3"/>
      <c r="N151" s="8" t="s">
        <v>153</v>
      </c>
      <c r="O151" s="5"/>
      <c r="P151" s="6"/>
      <c r="Q151" s="8" t="s">
        <v>149</v>
      </c>
      <c r="R151" s="5"/>
    </row>
    <row r="152" spans="7:18" ht="12.75">
      <c r="G152" s="3"/>
      <c r="H152" s="200"/>
      <c r="I152" s="5"/>
      <c r="J152" s="6"/>
      <c r="K152" s="8" t="s">
        <v>156</v>
      </c>
      <c r="L152" s="6"/>
      <c r="M152" s="3"/>
      <c r="N152" s="8" t="s">
        <v>154</v>
      </c>
      <c r="O152" s="5"/>
      <c r="P152" s="6"/>
      <c r="Q152" s="8"/>
      <c r="R152" s="5"/>
    </row>
    <row r="153" spans="7:18" ht="12.75">
      <c r="G153" s="3"/>
      <c r="H153" s="7" t="s">
        <v>20</v>
      </c>
      <c r="I153" s="5"/>
      <c r="J153" s="6"/>
      <c r="K153" s="7" t="s">
        <v>20</v>
      </c>
      <c r="L153" s="6"/>
      <c r="M153" s="3"/>
      <c r="N153" s="7" t="s">
        <v>19</v>
      </c>
      <c r="O153" s="5"/>
      <c r="P153" s="6"/>
      <c r="Q153" s="7" t="s">
        <v>20</v>
      </c>
      <c r="R153" s="5"/>
    </row>
    <row r="154" spans="7:18" ht="12.75">
      <c r="G154" s="3"/>
      <c r="H154" s="6"/>
      <c r="I154" s="5"/>
      <c r="J154" s="6"/>
      <c r="K154" s="6"/>
      <c r="L154" s="6"/>
      <c r="M154" s="3"/>
      <c r="N154" s="8"/>
      <c r="O154" s="5"/>
      <c r="P154" s="6"/>
      <c r="Q154" s="8"/>
      <c r="R154" s="5"/>
    </row>
    <row r="155" spans="1:18" ht="12.75">
      <c r="A155" s="158" t="s">
        <v>15</v>
      </c>
      <c r="B155" s="159" t="s">
        <v>9</v>
      </c>
      <c r="C155" s="159"/>
      <c r="D155" s="159"/>
      <c r="E155" s="159"/>
      <c r="F155" s="159"/>
      <c r="G155" s="63"/>
      <c r="H155" s="56"/>
      <c r="I155" s="61"/>
      <c r="J155" s="159"/>
      <c r="K155" s="56"/>
      <c r="L155" s="159"/>
      <c r="M155" s="63"/>
      <c r="N155" s="212"/>
      <c r="O155" s="61"/>
      <c r="P155" s="159"/>
      <c r="Q155" s="55">
        <f>+K155*(1+N155)</f>
        <v>0</v>
      </c>
      <c r="R155" s="61"/>
    </row>
    <row r="156" spans="1:18" ht="12.75">
      <c r="A156" s="160"/>
      <c r="B156" s="60"/>
      <c r="C156" s="60"/>
      <c r="D156" s="60"/>
      <c r="E156" s="60"/>
      <c r="F156" s="60"/>
      <c r="G156" s="32"/>
      <c r="H156" s="57"/>
      <c r="I156" s="33"/>
      <c r="J156" s="59"/>
      <c r="K156" s="57"/>
      <c r="L156" s="59"/>
      <c r="M156" s="32"/>
      <c r="N156" s="213"/>
      <c r="O156" s="33"/>
      <c r="P156" s="59"/>
      <c r="Q156" s="58"/>
      <c r="R156" s="33"/>
    </row>
    <row r="157" spans="1:18" ht="12.75">
      <c r="A157" s="158" t="s">
        <v>16</v>
      </c>
      <c r="B157" s="159" t="s">
        <v>10</v>
      </c>
      <c r="C157" s="159"/>
      <c r="D157" s="159"/>
      <c r="E157" s="159"/>
      <c r="F157" s="159"/>
      <c r="G157" s="63"/>
      <c r="H157" s="56"/>
      <c r="I157" s="61"/>
      <c r="J157" s="159"/>
      <c r="K157" s="56"/>
      <c r="L157" s="159"/>
      <c r="M157" s="63"/>
      <c r="N157" s="214"/>
      <c r="O157" s="61"/>
      <c r="P157" s="159"/>
      <c r="Q157" s="55">
        <f>+K157*(1+N157)</f>
        <v>0</v>
      </c>
      <c r="R157" s="61"/>
    </row>
    <row r="158" spans="1:18" ht="12.75">
      <c r="A158" s="160"/>
      <c r="B158" s="60"/>
      <c r="C158" s="60"/>
      <c r="D158" s="60"/>
      <c r="E158" s="60"/>
      <c r="F158" s="60"/>
      <c r="G158" s="32"/>
      <c r="H158" s="57"/>
      <c r="I158" s="33"/>
      <c r="J158" s="59"/>
      <c r="K158" s="57"/>
      <c r="L158" s="59"/>
      <c r="M158" s="32"/>
      <c r="N158" s="213"/>
      <c r="O158" s="33"/>
      <c r="P158" s="59"/>
      <c r="Q158" s="58"/>
      <c r="R158" s="33"/>
    </row>
    <row r="159" spans="1:18" ht="12.75">
      <c r="A159" s="161" t="s">
        <v>17</v>
      </c>
      <c r="B159" s="147" t="s">
        <v>11</v>
      </c>
      <c r="C159" s="147"/>
      <c r="D159" s="147"/>
      <c r="E159" s="147"/>
      <c r="F159" s="147"/>
      <c r="G159" s="62"/>
      <c r="H159" s="165"/>
      <c r="I159" s="144"/>
      <c r="J159" s="147"/>
      <c r="K159" s="165"/>
      <c r="L159" s="147"/>
      <c r="M159" s="62"/>
      <c r="N159" s="215"/>
      <c r="O159" s="144"/>
      <c r="P159" s="147"/>
      <c r="Q159" s="165"/>
      <c r="R159" s="144"/>
    </row>
    <row r="160" spans="1:18" ht="12.75">
      <c r="A160" s="162"/>
      <c r="B160" s="140" t="s">
        <v>12</v>
      </c>
      <c r="C160" s="140"/>
      <c r="D160" s="140"/>
      <c r="E160" s="140"/>
      <c r="F160" s="140"/>
      <c r="G160" s="64"/>
      <c r="H160" s="56"/>
      <c r="I160" s="164"/>
      <c r="J160" s="140"/>
      <c r="K160" s="56"/>
      <c r="L160" s="140"/>
      <c r="M160" s="64"/>
      <c r="N160" s="214"/>
      <c r="O160" s="164"/>
      <c r="P160" s="140"/>
      <c r="Q160" s="55">
        <f>+K160*(1+N160)</f>
        <v>0</v>
      </c>
      <c r="R160" s="164"/>
    </row>
    <row r="161" spans="1:18" ht="12.75">
      <c r="A161" s="160"/>
      <c r="B161" s="60"/>
      <c r="C161" s="60"/>
      <c r="D161" s="60"/>
      <c r="E161" s="60"/>
      <c r="F161" s="60"/>
      <c r="G161" s="32"/>
      <c r="H161" s="57"/>
      <c r="I161" s="33"/>
      <c r="J161" s="59"/>
      <c r="K161" s="57"/>
      <c r="L161" s="59"/>
      <c r="M161" s="32"/>
      <c r="N161" s="213"/>
      <c r="O161" s="33"/>
      <c r="P161" s="59"/>
      <c r="Q161" s="58"/>
      <c r="R161" s="33"/>
    </row>
    <row r="162" spans="1:18" ht="12.75">
      <c r="A162" s="161" t="s">
        <v>18</v>
      </c>
      <c r="B162" s="147" t="s">
        <v>13</v>
      </c>
      <c r="C162" s="147"/>
      <c r="D162" s="147"/>
      <c r="E162" s="147"/>
      <c r="F162" s="147"/>
      <c r="G162" s="62"/>
      <c r="H162" s="165"/>
      <c r="I162" s="144"/>
      <c r="J162" s="147"/>
      <c r="K162" s="165"/>
      <c r="L162" s="147"/>
      <c r="M162" s="62"/>
      <c r="N162" s="215"/>
      <c r="O162" s="144"/>
      <c r="P162" s="147"/>
      <c r="Q162" s="165"/>
      <c r="R162" s="144"/>
    </row>
    <row r="163" spans="1:18" ht="12.75">
      <c r="A163" s="163"/>
      <c r="B163" s="140" t="s">
        <v>14</v>
      </c>
      <c r="C163" s="140"/>
      <c r="D163" s="140"/>
      <c r="E163" s="140"/>
      <c r="F163" s="140"/>
      <c r="G163" s="64"/>
      <c r="H163" s="56"/>
      <c r="I163" s="164"/>
      <c r="J163" s="140"/>
      <c r="K163" s="56"/>
      <c r="L163" s="140"/>
      <c r="M163" s="64"/>
      <c r="N163" s="214"/>
      <c r="O163" s="164"/>
      <c r="P163" s="140"/>
      <c r="Q163" s="55">
        <f>+K163*(1+N163)</f>
        <v>0</v>
      </c>
      <c r="R163" s="164"/>
    </row>
    <row r="164" spans="7:18" ht="13.5" thickBot="1">
      <c r="G164" s="1"/>
      <c r="H164" s="19" t="s">
        <v>249</v>
      </c>
      <c r="I164" s="2"/>
      <c r="J164" s="6"/>
      <c r="K164" s="6"/>
      <c r="L164" s="6"/>
      <c r="P164" s="1"/>
      <c r="Q164" s="53" t="s">
        <v>248</v>
      </c>
      <c r="R164" s="5"/>
    </row>
    <row r="165" spans="4:18" ht="13.5" thickBot="1">
      <c r="D165" s="168" t="s">
        <v>21</v>
      </c>
      <c r="E165" s="166"/>
      <c r="F165" s="166"/>
      <c r="G165" s="65"/>
      <c r="H165" s="54">
        <f>+H155+H157+H160+H163</f>
        <v>0</v>
      </c>
      <c r="I165" s="167"/>
      <c r="J165" s="166"/>
      <c r="K165" s="166"/>
      <c r="L165" s="166"/>
      <c r="M165" s="166"/>
      <c r="N165" s="166"/>
      <c r="O165" s="166"/>
      <c r="P165" s="65"/>
      <c r="Q165" s="54">
        <f>+Q155+Q157+Q160+Q163</f>
        <v>0</v>
      </c>
      <c r="R165" s="167"/>
    </row>
    <row r="167" ht="12.75">
      <c r="A167" s="42" t="s">
        <v>24</v>
      </c>
    </row>
    <row r="168" spans="1:18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.75">
      <c r="A175" s="436" t="s">
        <v>424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3">
      <selection activeCell="F34" sqref="F34"/>
    </sheetView>
  </sheetViews>
  <sheetFormatPr defaultColWidth="9.140625" defaultRowHeight="12.75"/>
  <sheetData>
    <row r="1" spans="1:14" ht="12.75">
      <c r="A1" s="43" t="s">
        <v>51</v>
      </c>
      <c r="C1" s="9"/>
      <c r="D1" s="9"/>
      <c r="E1" s="9"/>
      <c r="F1" s="9"/>
      <c r="G1" s="9"/>
      <c r="H1" s="43" t="s">
        <v>56</v>
      </c>
      <c r="I1" s="9"/>
      <c r="J1" s="9"/>
      <c r="K1" s="9"/>
      <c r="L1" s="43" t="s">
        <v>53</v>
      </c>
      <c r="M1" s="9"/>
      <c r="N1" s="9"/>
    </row>
    <row r="2" spans="3:14" ht="12.75">
      <c r="C2" s="69"/>
      <c r="D2" s="70"/>
      <c r="E2" s="70"/>
      <c r="F2" s="71"/>
      <c r="G2" s="70"/>
      <c r="H2" s="70"/>
      <c r="I2" s="72"/>
      <c r="J2" s="70"/>
      <c r="K2" s="70"/>
      <c r="L2" s="70"/>
      <c r="M2" s="72"/>
      <c r="N2" s="70"/>
    </row>
    <row r="3" spans="7:14" ht="12.75">
      <c r="G3" s="126" t="s">
        <v>132</v>
      </c>
      <c r="H3" s="9"/>
      <c r="I3" s="9"/>
      <c r="J3" s="432" t="s">
        <v>26</v>
      </c>
      <c r="K3" s="9"/>
      <c r="L3" s="9"/>
      <c r="M3" s="9"/>
      <c r="N3" s="9"/>
    </row>
    <row r="5" ht="12.75">
      <c r="A5" s="69" t="s">
        <v>57</v>
      </c>
    </row>
    <row r="6" ht="12.75">
      <c r="A6" s="69"/>
    </row>
    <row r="7" spans="1:6" ht="13.5" thickBot="1">
      <c r="A7" s="171" t="s">
        <v>58</v>
      </c>
      <c r="B7" s="9"/>
      <c r="C7" s="9"/>
      <c r="D7" s="9"/>
      <c r="E7" s="6"/>
      <c r="F7" s="6"/>
    </row>
    <row r="8" spans="2:14" ht="15" thickBot="1">
      <c r="B8" s="73"/>
      <c r="C8" s="69"/>
      <c r="D8" s="69"/>
      <c r="E8" s="412"/>
      <c r="F8" s="80"/>
      <c r="G8" s="74"/>
      <c r="H8" s="75" t="s">
        <v>59</v>
      </c>
      <c r="I8" s="418"/>
      <c r="J8" s="399" t="s">
        <v>389</v>
      </c>
      <c r="K8" s="76"/>
      <c r="L8" s="76"/>
      <c r="M8" s="76"/>
      <c r="N8" s="77" t="s">
        <v>61</v>
      </c>
    </row>
    <row r="9" spans="1:14" ht="12.75">
      <c r="A9" s="78" t="s">
        <v>62</v>
      </c>
      <c r="B9" s="79"/>
      <c r="C9" s="79"/>
      <c r="D9" s="411"/>
      <c r="E9" s="105" t="s">
        <v>63</v>
      </c>
      <c r="F9" s="413">
        <v>0.04</v>
      </c>
      <c r="G9" s="81" t="s">
        <v>64</v>
      </c>
      <c r="H9" s="82">
        <v>25</v>
      </c>
      <c r="I9" s="100" t="s">
        <v>65</v>
      </c>
      <c r="J9" s="83"/>
      <c r="K9" s="202" t="s">
        <v>66</v>
      </c>
      <c r="L9" s="84"/>
      <c r="M9" s="85" t="s">
        <v>67</v>
      </c>
      <c r="N9" s="86">
        <f aca="true" t="shared" si="0" ref="N9:N15">+J9/H9</f>
        <v>0</v>
      </c>
    </row>
    <row r="10" spans="1:14" ht="12.75">
      <c r="A10" s="87" t="s">
        <v>68</v>
      </c>
      <c r="B10" s="9"/>
      <c r="C10" s="9"/>
      <c r="D10" s="9"/>
      <c r="E10" s="88" t="s">
        <v>63</v>
      </c>
      <c r="F10" s="414">
        <v>0.09</v>
      </c>
      <c r="G10" s="89" t="s">
        <v>64</v>
      </c>
      <c r="H10" s="90">
        <f aca="true" t="shared" si="1" ref="H10:H15">1/F10</f>
        <v>11.11111111111111</v>
      </c>
      <c r="I10" s="88" t="s">
        <v>65</v>
      </c>
      <c r="J10" s="92"/>
      <c r="K10" s="200" t="s">
        <v>66</v>
      </c>
      <c r="L10" s="6"/>
      <c r="M10" s="7" t="s">
        <v>69</v>
      </c>
      <c r="N10" s="93">
        <f t="shared" si="0"/>
        <v>0</v>
      </c>
    </row>
    <row r="11" spans="1:14" ht="12.75">
      <c r="A11" s="26" t="s">
        <v>70</v>
      </c>
      <c r="B11" s="13"/>
      <c r="C11" s="13"/>
      <c r="D11" s="13"/>
      <c r="E11" s="94" t="s">
        <v>63</v>
      </c>
      <c r="F11" s="415">
        <v>0.12</v>
      </c>
      <c r="G11" s="95" t="s">
        <v>64</v>
      </c>
      <c r="H11" s="96">
        <f t="shared" si="1"/>
        <v>8.333333333333334</v>
      </c>
      <c r="I11" s="94" t="s">
        <v>65</v>
      </c>
      <c r="J11" s="98"/>
      <c r="K11" s="202" t="s">
        <v>66</v>
      </c>
      <c r="L11" s="13"/>
      <c r="M11" s="99" t="s">
        <v>71</v>
      </c>
      <c r="N11" s="86">
        <f t="shared" si="0"/>
        <v>0</v>
      </c>
    </row>
    <row r="12" spans="1:14" ht="12.75">
      <c r="A12" s="26" t="s">
        <v>72</v>
      </c>
      <c r="B12" s="13"/>
      <c r="C12" s="13"/>
      <c r="D12" s="13"/>
      <c r="E12" s="94" t="s">
        <v>63</v>
      </c>
      <c r="F12" s="415">
        <v>0.12</v>
      </c>
      <c r="G12" s="95" t="s">
        <v>64</v>
      </c>
      <c r="H12" s="96">
        <f t="shared" si="1"/>
        <v>8.333333333333334</v>
      </c>
      <c r="I12" s="94" t="s">
        <v>65</v>
      </c>
      <c r="J12" s="98"/>
      <c r="K12" s="202" t="s">
        <v>66</v>
      </c>
      <c r="L12" s="13"/>
      <c r="M12" s="7" t="s">
        <v>73</v>
      </c>
      <c r="N12" s="86">
        <f t="shared" si="0"/>
        <v>0</v>
      </c>
    </row>
    <row r="13" spans="1:14" ht="12.75">
      <c r="A13" s="21" t="s">
        <v>74</v>
      </c>
      <c r="B13" s="6"/>
      <c r="C13" s="6"/>
      <c r="D13" s="6"/>
      <c r="E13" s="100" t="s">
        <v>63</v>
      </c>
      <c r="F13" s="416">
        <v>0.15</v>
      </c>
      <c r="G13" s="81" t="s">
        <v>64</v>
      </c>
      <c r="H13" s="101">
        <f t="shared" si="1"/>
        <v>6.666666666666667</v>
      </c>
      <c r="I13" s="105" t="s">
        <v>65</v>
      </c>
      <c r="J13" s="102"/>
      <c r="K13" s="200" t="s">
        <v>66</v>
      </c>
      <c r="L13" s="6"/>
      <c r="M13" s="103" t="s">
        <v>75</v>
      </c>
      <c r="N13" s="104">
        <f t="shared" si="0"/>
        <v>0</v>
      </c>
    </row>
    <row r="14" spans="1:14" ht="12.75">
      <c r="A14" s="26" t="s">
        <v>76</v>
      </c>
      <c r="B14" s="13"/>
      <c r="C14" s="13"/>
      <c r="D14" s="13"/>
      <c r="E14" s="105" t="s">
        <v>63</v>
      </c>
      <c r="F14" s="415">
        <v>0.2</v>
      </c>
      <c r="G14" s="106" t="s">
        <v>64</v>
      </c>
      <c r="H14" s="96">
        <f t="shared" si="1"/>
        <v>5</v>
      </c>
      <c r="I14" s="105" t="s">
        <v>65</v>
      </c>
      <c r="J14" s="98"/>
      <c r="K14" s="202" t="s">
        <v>66</v>
      </c>
      <c r="L14" s="13"/>
      <c r="M14" s="85" t="s">
        <v>77</v>
      </c>
      <c r="N14" s="86">
        <f t="shared" si="0"/>
        <v>0</v>
      </c>
    </row>
    <row r="15" spans="1:14" ht="13.5" thickBot="1">
      <c r="A15" s="27" t="s">
        <v>78</v>
      </c>
      <c r="B15" s="107"/>
      <c r="C15" s="107"/>
      <c r="D15" s="107"/>
      <c r="E15" s="108" t="s">
        <v>63</v>
      </c>
      <c r="F15" s="417">
        <v>0.2</v>
      </c>
      <c r="G15" s="409" t="s">
        <v>64</v>
      </c>
      <c r="H15" s="410">
        <f t="shared" si="1"/>
        <v>5</v>
      </c>
      <c r="I15" s="108" t="s">
        <v>65</v>
      </c>
      <c r="J15" s="419"/>
      <c r="K15" s="203" t="s">
        <v>66</v>
      </c>
      <c r="L15" s="109"/>
      <c r="M15" s="110" t="s">
        <v>79</v>
      </c>
      <c r="N15" s="111">
        <f t="shared" si="0"/>
        <v>0</v>
      </c>
    </row>
    <row r="16" spans="1:14" ht="13.5" thickBot="1">
      <c r="A16" s="6"/>
      <c r="B16" s="6"/>
      <c r="C16" s="6"/>
      <c r="D16" s="6"/>
      <c r="E16" s="420" t="s">
        <v>402</v>
      </c>
      <c r="F16" s="421"/>
      <c r="G16" s="17"/>
      <c r="H16" s="422"/>
      <c r="I16" s="423" t="s">
        <v>404</v>
      </c>
      <c r="J16" s="424">
        <f>SUM(J9:J15)</f>
        <v>0</v>
      </c>
      <c r="K16" s="69" t="s">
        <v>406</v>
      </c>
      <c r="L16" s="6"/>
      <c r="M16" s="7"/>
      <c r="N16" s="201"/>
    </row>
    <row r="17" spans="1:14" ht="13.5" thickBot="1">
      <c r="A17" s="6"/>
      <c r="B17" s="6"/>
      <c r="C17" s="6"/>
      <c r="D17" s="6"/>
      <c r="E17" s="425" t="s">
        <v>400</v>
      </c>
      <c r="F17" s="426"/>
      <c r="G17" s="427"/>
      <c r="H17" s="422"/>
      <c r="I17" s="423" t="s">
        <v>403</v>
      </c>
      <c r="J17" s="429"/>
      <c r="K17" s="69" t="s">
        <v>407</v>
      </c>
      <c r="L17" s="6"/>
      <c r="M17" s="7"/>
      <c r="N17" s="201"/>
    </row>
    <row r="18" spans="1:10" ht="13.5" thickBot="1">
      <c r="A18" s="112"/>
      <c r="B18" s="113"/>
      <c r="E18" s="425" t="s">
        <v>401</v>
      </c>
      <c r="F18" s="17"/>
      <c r="G18" s="17"/>
      <c r="H18" s="17"/>
      <c r="I18" s="428" t="s">
        <v>405</v>
      </c>
      <c r="J18" s="431">
        <f>+J16-J17</f>
        <v>0</v>
      </c>
    </row>
    <row r="19" spans="3:12" ht="6.75" customHeight="1"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ht="12.75">
      <c r="A20" s="15" t="s">
        <v>80</v>
      </c>
    </row>
    <row r="21" spans="1:14" ht="12.75">
      <c r="A21" s="161" t="s">
        <v>81</v>
      </c>
      <c r="B21" s="183" t="s">
        <v>82</v>
      </c>
      <c r="C21" s="184" t="s">
        <v>83</v>
      </c>
      <c r="D21" s="185" t="s">
        <v>84</v>
      </c>
      <c r="E21" s="185" t="s">
        <v>84</v>
      </c>
      <c r="F21" s="186" t="s">
        <v>84</v>
      </c>
      <c r="G21" s="185" t="s">
        <v>84</v>
      </c>
      <c r="H21" s="186" t="s">
        <v>84</v>
      </c>
      <c r="I21" s="185" t="s">
        <v>85</v>
      </c>
      <c r="J21" s="161" t="s">
        <v>86</v>
      </c>
      <c r="K21" s="187" t="s">
        <v>86</v>
      </c>
      <c r="L21" s="183" t="s">
        <v>87</v>
      </c>
      <c r="M21" s="185" t="s">
        <v>88</v>
      </c>
      <c r="N21" s="161" t="s">
        <v>87</v>
      </c>
    </row>
    <row r="22" spans="1:14" ht="12.75">
      <c r="A22" s="181" t="s">
        <v>89</v>
      </c>
      <c r="B22" s="152" t="s">
        <v>90</v>
      </c>
      <c r="C22" s="181" t="s">
        <v>91</v>
      </c>
      <c r="D22" s="188" t="s">
        <v>92</v>
      </c>
      <c r="E22" s="188" t="s">
        <v>92</v>
      </c>
      <c r="F22" s="148" t="s">
        <v>92</v>
      </c>
      <c r="G22" s="188" t="s">
        <v>92</v>
      </c>
      <c r="H22" s="148" t="s">
        <v>92</v>
      </c>
      <c r="I22" s="188" t="s">
        <v>93</v>
      </c>
      <c r="J22" s="181" t="s">
        <v>94</v>
      </c>
      <c r="K22" s="189" t="s">
        <v>95</v>
      </c>
      <c r="L22" s="152" t="s">
        <v>96</v>
      </c>
      <c r="M22" s="188" t="s">
        <v>97</v>
      </c>
      <c r="N22" s="181" t="s">
        <v>96</v>
      </c>
    </row>
    <row r="23" spans="1:14" ht="12.75">
      <c r="A23" s="182"/>
      <c r="B23" s="152" t="s">
        <v>98</v>
      </c>
      <c r="C23" s="190" t="s">
        <v>99</v>
      </c>
      <c r="D23" s="188" t="s">
        <v>100</v>
      </c>
      <c r="E23" s="188" t="s">
        <v>101</v>
      </c>
      <c r="F23" s="148" t="s">
        <v>102</v>
      </c>
      <c r="G23" s="188" t="s">
        <v>103</v>
      </c>
      <c r="H23" s="148" t="s">
        <v>104</v>
      </c>
      <c r="I23" s="188" t="s">
        <v>105</v>
      </c>
      <c r="J23" s="181" t="s">
        <v>106</v>
      </c>
      <c r="K23" s="191" t="s">
        <v>107</v>
      </c>
      <c r="L23" s="149" t="s">
        <v>108</v>
      </c>
      <c r="M23" s="181" t="s">
        <v>109</v>
      </c>
      <c r="N23" s="188" t="s">
        <v>110</v>
      </c>
    </row>
    <row r="24" spans="1:14" ht="12.75">
      <c r="A24" s="162"/>
      <c r="B24" s="154" t="s">
        <v>8</v>
      </c>
      <c r="C24" s="192" t="s">
        <v>22</v>
      </c>
      <c r="D24" s="192" t="s">
        <v>67</v>
      </c>
      <c r="E24" s="192" t="s">
        <v>69</v>
      </c>
      <c r="F24" s="154" t="s">
        <v>111</v>
      </c>
      <c r="G24" s="192" t="s">
        <v>75</v>
      </c>
      <c r="H24" s="154" t="s">
        <v>112</v>
      </c>
      <c r="I24" s="192" t="s">
        <v>113</v>
      </c>
      <c r="J24" s="192" t="s">
        <v>114</v>
      </c>
      <c r="K24" s="193" t="s">
        <v>136</v>
      </c>
      <c r="L24" s="154" t="s">
        <v>115</v>
      </c>
      <c r="M24" s="194" t="s">
        <v>116</v>
      </c>
      <c r="N24" s="192" t="s">
        <v>137</v>
      </c>
    </row>
    <row r="25" spans="1:14" ht="12.75">
      <c r="A25" s="181"/>
      <c r="B25" s="195" t="s">
        <v>117</v>
      </c>
      <c r="C25" s="196" t="s">
        <v>117</v>
      </c>
      <c r="D25" s="196" t="s">
        <v>117</v>
      </c>
      <c r="E25" s="197" t="s">
        <v>117</v>
      </c>
      <c r="F25" s="196" t="s">
        <v>117</v>
      </c>
      <c r="G25" s="197" t="s">
        <v>117</v>
      </c>
      <c r="H25" s="196" t="s">
        <v>117</v>
      </c>
      <c r="I25" s="197" t="s">
        <v>117</v>
      </c>
      <c r="J25" s="196" t="s">
        <v>117</v>
      </c>
      <c r="K25" s="198" t="s">
        <v>117</v>
      </c>
      <c r="L25" s="197" t="s">
        <v>117</v>
      </c>
      <c r="M25" s="163" t="s">
        <v>118</v>
      </c>
      <c r="N25" s="196" t="s">
        <v>117</v>
      </c>
    </row>
    <row r="26" spans="1:14" ht="13.5" thickBot="1">
      <c r="A26" s="181">
        <v>0</v>
      </c>
      <c r="C26" s="114"/>
      <c r="D26" s="114"/>
      <c r="F26" s="114"/>
      <c r="H26" s="114"/>
      <c r="J26" s="114"/>
      <c r="K26" s="115"/>
      <c r="M26" s="199" t="s">
        <v>119</v>
      </c>
      <c r="N26" s="114"/>
    </row>
    <row r="27" spans="1:14" ht="12.75">
      <c r="A27" s="179">
        <v>1</v>
      </c>
      <c r="B27" s="118">
        <f>+Foglio1!I25/1000000</f>
        <v>0</v>
      </c>
      <c r="C27" s="117">
        <f>+Foglio2!H25/1000000</f>
        <v>0</v>
      </c>
      <c r="D27" s="117">
        <f>+N9</f>
        <v>0</v>
      </c>
      <c r="E27" s="118">
        <f>+N10</f>
        <v>0</v>
      </c>
      <c r="F27" s="117">
        <f>+N11+N12</f>
        <v>0</v>
      </c>
      <c r="G27" s="118">
        <f>+N13</f>
        <v>0</v>
      </c>
      <c r="H27" s="117">
        <f>+N14+N15</f>
        <v>0</v>
      </c>
      <c r="I27" s="116"/>
      <c r="J27" s="117">
        <f>SUM(B27:I27)</f>
        <v>0</v>
      </c>
      <c r="K27" s="117">
        <f>+Foglio1!R25/1000000+Foglio2!Q25/1000000</f>
        <v>0</v>
      </c>
      <c r="L27" s="118">
        <f>+K27-J27</f>
        <v>0</v>
      </c>
      <c r="M27" s="216">
        <f>1/(1+0.025)^(A27-1)</f>
        <v>1</v>
      </c>
      <c r="N27" s="218">
        <f>+M27*L27</f>
        <v>0</v>
      </c>
    </row>
    <row r="28" spans="1:14" ht="12.75">
      <c r="A28" s="180">
        <v>2</v>
      </c>
      <c r="B28" s="118">
        <f>+Foglio1!I60/1000000</f>
        <v>0</v>
      </c>
      <c r="C28" s="117">
        <f>+Foglio2!H60/1000000</f>
        <v>0</v>
      </c>
      <c r="D28" s="119">
        <f>+N9</f>
        <v>0</v>
      </c>
      <c r="E28" s="120">
        <f>+N10</f>
        <v>0</v>
      </c>
      <c r="F28" s="119">
        <f>+N11+N12</f>
        <v>0</v>
      </c>
      <c r="G28" s="120">
        <f>+N13</f>
        <v>0</v>
      </c>
      <c r="H28" s="119">
        <f>+N14+N15</f>
        <v>0</v>
      </c>
      <c r="I28" s="116"/>
      <c r="J28" s="117">
        <f>SUM(B28:I28)</f>
        <v>0</v>
      </c>
      <c r="K28" s="117">
        <f>+Foglio1!R60/1000000+Foglio2!Q60/1000000</f>
        <v>0</v>
      </c>
      <c r="L28" s="118">
        <f>+K28-J28</f>
        <v>0</v>
      </c>
      <c r="M28" s="217">
        <f>1/(1+0.025)^(A28-1)</f>
        <v>0.9756097560975611</v>
      </c>
      <c r="N28" s="219">
        <f>+M28*L28</f>
        <v>0</v>
      </c>
    </row>
    <row r="29" spans="1:14" ht="12.75">
      <c r="A29" s="179">
        <v>3</v>
      </c>
      <c r="B29" s="118">
        <f>+Foglio1!I95/1000000</f>
        <v>0</v>
      </c>
      <c r="C29" s="117">
        <f>+Foglio2!H95/1000000</f>
        <v>0</v>
      </c>
      <c r="D29" s="117">
        <f>+N9</f>
        <v>0</v>
      </c>
      <c r="E29" s="118">
        <f>+N10</f>
        <v>0</v>
      </c>
      <c r="F29" s="117">
        <f>+N11+N12</f>
        <v>0</v>
      </c>
      <c r="G29" s="118">
        <f>+N13</f>
        <v>0</v>
      </c>
      <c r="H29" s="117">
        <f>+N14+N15</f>
        <v>0</v>
      </c>
      <c r="I29" s="116"/>
      <c r="J29" s="117">
        <f>SUM(B29:I29)</f>
        <v>0</v>
      </c>
      <c r="K29" s="117">
        <f>+Foglio1!R95/1000000+Foglio2!Q95/1000000</f>
        <v>0</v>
      </c>
      <c r="L29" s="118">
        <f>+K29-J29</f>
        <v>0</v>
      </c>
      <c r="M29" s="216">
        <f>1/(1+0.025)^(A29-1)</f>
        <v>0.9518143961927424</v>
      </c>
      <c r="N29" s="220">
        <f>+M29*L29</f>
        <v>0</v>
      </c>
    </row>
    <row r="30" spans="1:14" ht="12.75">
      <c r="A30" s="180">
        <v>4</v>
      </c>
      <c r="B30" s="118">
        <f>+Foglio1!I130/1000000</f>
        <v>0</v>
      </c>
      <c r="C30" s="117">
        <f>+Foglio2!H130/1000000</f>
        <v>0</v>
      </c>
      <c r="D30" s="119">
        <f>+N9</f>
        <v>0</v>
      </c>
      <c r="E30" s="120">
        <f>+N10</f>
        <v>0</v>
      </c>
      <c r="F30" s="119">
        <f>+N11+N12</f>
        <v>0</v>
      </c>
      <c r="G30" s="120">
        <f>+N13</f>
        <v>0</v>
      </c>
      <c r="H30" s="119">
        <f>+N14+N15</f>
        <v>0</v>
      </c>
      <c r="I30" s="116"/>
      <c r="J30" s="117">
        <f>SUM(B30:I30)</f>
        <v>0</v>
      </c>
      <c r="K30" s="117">
        <f>+Foglio1!R130/1000000+Foglio2!Q130/1000000</f>
        <v>0</v>
      </c>
      <c r="L30" s="118">
        <f>+K30-J30</f>
        <v>0</v>
      </c>
      <c r="M30" s="217">
        <f>1/(1+0.025)^(A30-1)</f>
        <v>0.9285994109197488</v>
      </c>
      <c r="N30" s="219">
        <f>+M30*L30</f>
        <v>0</v>
      </c>
    </row>
    <row r="31" spans="1:14" ht="12.75">
      <c r="A31" s="179">
        <v>5</v>
      </c>
      <c r="B31" s="118">
        <f>+Foglio1!I165/1000000</f>
        <v>0</v>
      </c>
      <c r="C31" s="117">
        <f>+Foglio2!H165/1000000</f>
        <v>0</v>
      </c>
      <c r="D31" s="117">
        <f>+N9</f>
        <v>0</v>
      </c>
      <c r="E31" s="118">
        <f>+N10</f>
        <v>0</v>
      </c>
      <c r="F31" s="117">
        <f>+N11+N12</f>
        <v>0</v>
      </c>
      <c r="G31" s="118">
        <f>+N13</f>
        <v>0</v>
      </c>
      <c r="H31" s="117">
        <f>+N14+N15</f>
        <v>0</v>
      </c>
      <c r="I31" s="116"/>
      <c r="J31" s="117">
        <f>SUM(B31:I31)</f>
        <v>0</v>
      </c>
      <c r="K31" s="117">
        <f>+Foglio1!R165/1000000+Foglio2!Q165/1000000</f>
        <v>0</v>
      </c>
      <c r="L31" s="118">
        <f>+K31-J31</f>
        <v>0</v>
      </c>
      <c r="M31" s="216">
        <f>1/(1+0.025)^(A31-1)</f>
        <v>0.9059506447997551</v>
      </c>
      <c r="N31" s="220">
        <f>+M31*L31</f>
        <v>0</v>
      </c>
    </row>
    <row r="32" spans="1:14" ht="12.75">
      <c r="A32" s="149"/>
      <c r="B32" s="227" t="s">
        <v>160</v>
      </c>
      <c r="C32" s="225" t="s">
        <v>161</v>
      </c>
      <c r="D32" s="227" t="s">
        <v>162</v>
      </c>
      <c r="E32" s="225" t="s">
        <v>163</v>
      </c>
      <c r="F32" s="227" t="s">
        <v>164</v>
      </c>
      <c r="G32" s="225" t="s">
        <v>165</v>
      </c>
      <c r="H32" s="227" t="s">
        <v>166</v>
      </c>
      <c r="I32" s="225" t="s">
        <v>167</v>
      </c>
      <c r="J32" s="227" t="s">
        <v>168</v>
      </c>
      <c r="K32" s="225" t="s">
        <v>169</v>
      </c>
      <c r="L32" s="227" t="s">
        <v>170</v>
      </c>
      <c r="M32" s="209"/>
      <c r="N32" s="221"/>
    </row>
    <row r="33" spans="1:14" ht="12.75">
      <c r="A33" s="210" t="s">
        <v>86</v>
      </c>
      <c r="B33" s="228">
        <f aca="true" t="shared" si="2" ref="B33:L33">SUM(B27:B31)</f>
        <v>0</v>
      </c>
      <c r="C33" s="226">
        <f t="shared" si="2"/>
        <v>0</v>
      </c>
      <c r="D33" s="228">
        <f t="shared" si="2"/>
        <v>0</v>
      </c>
      <c r="E33" s="226">
        <f t="shared" si="2"/>
        <v>0</v>
      </c>
      <c r="F33" s="228">
        <f t="shared" si="2"/>
        <v>0</v>
      </c>
      <c r="G33" s="226">
        <f t="shared" si="2"/>
        <v>0</v>
      </c>
      <c r="H33" s="228">
        <f t="shared" si="2"/>
        <v>0</v>
      </c>
      <c r="I33" s="226">
        <f t="shared" si="2"/>
        <v>0</v>
      </c>
      <c r="J33" s="256">
        <f>SUM(J27:J31)</f>
        <v>0</v>
      </c>
      <c r="K33" s="257">
        <f t="shared" si="2"/>
        <v>0</v>
      </c>
      <c r="L33" s="228">
        <f t="shared" si="2"/>
        <v>0</v>
      </c>
      <c r="M33" s="209"/>
      <c r="N33" s="221"/>
    </row>
    <row r="34" spans="1:14" ht="13.5" thickBot="1">
      <c r="A34" s="400" t="s">
        <v>390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9"/>
      <c r="N34" s="221"/>
    </row>
    <row r="35" spans="1:14" ht="13.5" thickBot="1">
      <c r="A35" s="436" t="s">
        <v>424</v>
      </c>
      <c r="B35" s="201"/>
      <c r="C35" s="201"/>
      <c r="D35" s="201"/>
      <c r="E35" s="201"/>
      <c r="F35" s="201"/>
      <c r="G35" s="201"/>
      <c r="H35" s="201"/>
      <c r="I35" s="201"/>
      <c r="J35" s="222" t="s">
        <v>158</v>
      </c>
      <c r="K35" s="223"/>
      <c r="L35" s="223"/>
      <c r="M35" s="224" t="s">
        <v>159</v>
      </c>
      <c r="N35" s="258">
        <f>SUM(N27:N31)</f>
        <v>0</v>
      </c>
    </row>
    <row r="36" spans="1:14" ht="12.75">
      <c r="A36" s="149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9"/>
      <c r="N36" s="201"/>
    </row>
    <row r="37" spans="1:13" ht="12.75">
      <c r="A37" s="112"/>
      <c r="B37" s="113"/>
      <c r="K37" s="229"/>
      <c r="L37" s="6"/>
      <c r="M37" s="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25">
      <selection activeCell="B37" sqref="B37"/>
    </sheetView>
  </sheetViews>
  <sheetFormatPr defaultColWidth="9.140625" defaultRowHeight="12.75"/>
  <cols>
    <col min="1" max="1" width="3.8515625" style="0" customWidth="1"/>
    <col min="2" max="2" width="10.140625" style="0" customWidth="1"/>
    <col min="6" max="6" width="4.8515625" style="0" customWidth="1"/>
    <col min="7" max="7" width="14.140625" style="0" customWidth="1"/>
    <col min="8" max="8" width="2.7109375" style="0" customWidth="1"/>
    <col min="9" max="9" width="16.28125" style="0" customWidth="1"/>
    <col min="10" max="10" width="2.57421875" style="0" customWidth="1"/>
    <col min="11" max="11" width="13.421875" style="0" customWidth="1"/>
    <col min="12" max="12" width="2.421875" style="0" customWidth="1"/>
    <col min="13" max="13" width="11.7109375" style="0" customWidth="1"/>
    <col min="14" max="14" width="2.140625" style="0" customWidth="1"/>
    <col min="15" max="15" width="12.00390625" style="0" customWidth="1"/>
  </cols>
  <sheetData>
    <row r="1" spans="1:17" ht="12" customHeight="1">
      <c r="A1" s="126" t="s">
        <v>51</v>
      </c>
      <c r="B1" s="9"/>
      <c r="C1" s="9"/>
      <c r="D1" s="9"/>
      <c r="E1" s="9"/>
      <c r="F1" s="9"/>
      <c r="G1" s="433" t="s">
        <v>296</v>
      </c>
      <c r="H1" s="9"/>
      <c r="I1" s="9"/>
      <c r="J1" s="9"/>
      <c r="K1" s="9"/>
      <c r="L1" s="264"/>
      <c r="M1" s="126" t="s">
        <v>53</v>
      </c>
      <c r="N1" s="9"/>
      <c r="O1" s="9"/>
      <c r="P1" s="6"/>
      <c r="Q1" s="6"/>
    </row>
    <row r="2" spans="3:17" ht="12" customHeight="1">
      <c r="C2" s="69"/>
      <c r="D2" s="70"/>
      <c r="E2" s="70"/>
      <c r="F2" s="71"/>
      <c r="G2" s="70"/>
      <c r="H2" s="70"/>
      <c r="I2" s="70"/>
      <c r="J2" s="70"/>
      <c r="K2" s="72"/>
      <c r="L2" s="72"/>
      <c r="M2" s="70"/>
      <c r="N2" s="70"/>
      <c r="O2" s="70"/>
      <c r="P2" s="72"/>
      <c r="Q2" s="70"/>
    </row>
    <row r="3" spans="7:17" ht="12" customHeight="1">
      <c r="G3" s="126" t="s">
        <v>132</v>
      </c>
      <c r="H3" s="9"/>
      <c r="I3" s="9"/>
      <c r="J3" s="6"/>
      <c r="K3" s="169" t="s">
        <v>26</v>
      </c>
      <c r="L3" s="9"/>
      <c r="M3" s="9"/>
      <c r="N3" s="9"/>
      <c r="O3" s="9"/>
      <c r="P3" s="6"/>
      <c r="Q3" s="6"/>
    </row>
    <row r="4" ht="12" customHeight="1"/>
    <row r="5" ht="12" customHeight="1">
      <c r="A5" s="69" t="s">
        <v>262</v>
      </c>
    </row>
    <row r="6" ht="12" customHeight="1">
      <c r="A6" s="113" t="s">
        <v>422</v>
      </c>
    </row>
    <row r="7" ht="12" customHeight="1">
      <c r="A7" s="113" t="s">
        <v>421</v>
      </c>
    </row>
    <row r="8" spans="13:15" ht="12" customHeight="1">
      <c r="M8" s="270" t="s">
        <v>291</v>
      </c>
      <c r="O8" s="270" t="s">
        <v>294</v>
      </c>
    </row>
    <row r="9" spans="2:15" ht="12" customHeight="1">
      <c r="B9" s="262" t="s">
        <v>263</v>
      </c>
      <c r="G9" s="270" t="s">
        <v>286</v>
      </c>
      <c r="H9" s="263"/>
      <c r="I9" s="270" t="s">
        <v>283</v>
      </c>
      <c r="J9" s="263"/>
      <c r="K9" s="270" t="s">
        <v>289</v>
      </c>
      <c r="L9" s="263"/>
      <c r="M9" s="271" t="s">
        <v>290</v>
      </c>
      <c r="O9" s="271" t="s">
        <v>295</v>
      </c>
    </row>
    <row r="10" spans="2:15" ht="12" customHeight="1">
      <c r="B10" s="11" t="s">
        <v>264</v>
      </c>
      <c r="C10" s="13"/>
      <c r="D10" s="13"/>
      <c r="E10" s="13"/>
      <c r="F10" s="13"/>
      <c r="G10" s="275">
        <v>5</v>
      </c>
      <c r="H10" s="265"/>
      <c r="I10" s="49">
        <v>0</v>
      </c>
      <c r="J10" s="84"/>
      <c r="K10" s="277">
        <v>1</v>
      </c>
      <c r="L10" s="266"/>
      <c r="M10" s="278">
        <v>5</v>
      </c>
      <c r="N10" s="13"/>
      <c r="O10" s="280">
        <f>+I10*K10</f>
        <v>0</v>
      </c>
    </row>
    <row r="11" spans="2:15" ht="12" customHeight="1">
      <c r="B11" s="11" t="s">
        <v>265</v>
      </c>
      <c r="C11" s="13"/>
      <c r="D11" s="13"/>
      <c r="E11" s="13"/>
      <c r="F11" s="13"/>
      <c r="G11" s="276">
        <v>3</v>
      </c>
      <c r="H11" s="267"/>
      <c r="I11" s="279">
        <v>0</v>
      </c>
      <c r="J11" s="13"/>
      <c r="K11" s="277">
        <v>1.5</v>
      </c>
      <c r="L11" s="266"/>
      <c r="M11" s="277">
        <v>3</v>
      </c>
      <c r="N11" s="13"/>
      <c r="O11" s="280">
        <f>+I11*K11</f>
        <v>0</v>
      </c>
    </row>
    <row r="12" spans="7:15" ht="12" customHeight="1">
      <c r="G12" s="114"/>
      <c r="I12" s="114"/>
      <c r="K12" s="114"/>
      <c r="M12" s="273"/>
      <c r="O12" s="281"/>
    </row>
    <row r="13" spans="2:15" ht="12" customHeight="1">
      <c r="B13" s="15" t="s">
        <v>266</v>
      </c>
      <c r="G13" s="401" t="s">
        <v>391</v>
      </c>
      <c r="H13" s="263"/>
      <c r="I13" s="271" t="s">
        <v>283</v>
      </c>
      <c r="J13" s="263"/>
      <c r="K13" s="272" t="s">
        <v>293</v>
      </c>
      <c r="L13" s="112"/>
      <c r="M13" s="273"/>
      <c r="O13" s="281"/>
    </row>
    <row r="14" spans="2:15" ht="12" customHeight="1">
      <c r="B14" s="11" t="s">
        <v>267</v>
      </c>
      <c r="C14" s="13"/>
      <c r="D14" s="13"/>
      <c r="E14" s="13"/>
      <c r="F14" s="13"/>
      <c r="G14" s="274">
        <v>5</v>
      </c>
      <c r="H14" s="268"/>
      <c r="I14" s="279">
        <v>0</v>
      </c>
      <c r="J14" s="13"/>
      <c r="K14" s="277">
        <v>0.6</v>
      </c>
      <c r="L14" s="266"/>
      <c r="M14" s="277">
        <f>5*K14</f>
        <v>3</v>
      </c>
      <c r="N14" s="13"/>
      <c r="O14" s="280">
        <f>+M14*I14/G14</f>
        <v>0</v>
      </c>
    </row>
    <row r="15" spans="2:15" ht="12" customHeight="1">
      <c r="B15" s="11" t="s">
        <v>268</v>
      </c>
      <c r="C15" s="13"/>
      <c r="D15" s="13"/>
      <c r="E15" s="13"/>
      <c r="F15" s="13"/>
      <c r="G15" s="274">
        <v>5</v>
      </c>
      <c r="H15" s="268"/>
      <c r="I15" s="279">
        <v>0</v>
      </c>
      <c r="J15" s="13"/>
      <c r="K15" s="277">
        <v>1.2</v>
      </c>
      <c r="L15" s="266"/>
      <c r="M15" s="277">
        <f>5*K15</f>
        <v>6</v>
      </c>
      <c r="N15" s="13"/>
      <c r="O15" s="280">
        <f>+M15*I15/G15</f>
        <v>0</v>
      </c>
    </row>
    <row r="16" spans="7:15" ht="12" customHeight="1">
      <c r="G16" s="114"/>
      <c r="I16" s="114"/>
      <c r="K16" s="114"/>
      <c r="M16" s="273"/>
      <c r="O16" s="281"/>
    </row>
    <row r="17" spans="2:15" ht="12" customHeight="1">
      <c r="B17" s="15" t="s">
        <v>271</v>
      </c>
      <c r="G17" s="401" t="s">
        <v>392</v>
      </c>
      <c r="H17" s="263"/>
      <c r="I17" s="271" t="s">
        <v>284</v>
      </c>
      <c r="J17" s="263"/>
      <c r="K17" s="272" t="s">
        <v>292</v>
      </c>
      <c r="L17" s="112"/>
      <c r="M17" s="273"/>
      <c r="O17" s="281"/>
    </row>
    <row r="18" spans="2:15" ht="12" customHeight="1">
      <c r="B18" s="11" t="s">
        <v>269</v>
      </c>
      <c r="C18" s="13"/>
      <c r="D18" s="13"/>
      <c r="E18" s="13"/>
      <c r="F18" s="13"/>
      <c r="G18" s="274">
        <v>30</v>
      </c>
      <c r="H18" s="268"/>
      <c r="I18" s="279">
        <v>0</v>
      </c>
      <c r="J18" s="13"/>
      <c r="K18" s="277">
        <v>0.2</v>
      </c>
      <c r="L18" s="266"/>
      <c r="M18" s="277">
        <f>30*K18</f>
        <v>6</v>
      </c>
      <c r="N18" s="13"/>
      <c r="O18" s="280">
        <f>+M18*I18/G18</f>
        <v>0</v>
      </c>
    </row>
    <row r="19" spans="2:15" ht="12" customHeight="1">
      <c r="B19" s="11" t="s">
        <v>270</v>
      </c>
      <c r="C19" s="13"/>
      <c r="D19" s="13"/>
      <c r="E19" s="13"/>
      <c r="F19" s="13"/>
      <c r="G19" s="274">
        <v>30</v>
      </c>
      <c r="H19" s="268"/>
      <c r="I19" s="279">
        <v>0</v>
      </c>
      <c r="J19" s="13"/>
      <c r="K19" s="277">
        <v>0.5</v>
      </c>
      <c r="L19" s="266"/>
      <c r="M19" s="277">
        <f>30*K19</f>
        <v>15</v>
      </c>
      <c r="N19" s="13"/>
      <c r="O19" s="280">
        <f>+M19*I19/G19</f>
        <v>0</v>
      </c>
    </row>
    <row r="20" spans="9:15" ht="12" customHeight="1">
      <c r="I20" s="114"/>
      <c r="K20" s="114"/>
      <c r="M20" s="114"/>
      <c r="O20" s="281"/>
    </row>
    <row r="21" spans="2:15" ht="12" customHeight="1">
      <c r="B21" s="15" t="s">
        <v>285</v>
      </c>
      <c r="I21" s="271" t="s">
        <v>287</v>
      </c>
      <c r="J21" s="263"/>
      <c r="K21" s="271" t="s">
        <v>419</v>
      </c>
      <c r="L21" s="263"/>
      <c r="M21" s="114"/>
      <c r="O21" s="281"/>
    </row>
    <row r="22" spans="2:15" ht="12" customHeight="1">
      <c r="B22" s="113" t="s">
        <v>272</v>
      </c>
      <c r="I22" s="114"/>
      <c r="K22" s="114"/>
      <c r="M22" s="114"/>
      <c r="O22" s="281"/>
    </row>
    <row r="23" spans="2:15" ht="12" customHeight="1">
      <c r="B23" s="11" t="s">
        <v>273</v>
      </c>
      <c r="C23" s="13"/>
      <c r="D23" s="13"/>
      <c r="E23" s="13"/>
      <c r="F23" s="13"/>
      <c r="G23" s="13"/>
      <c r="H23" s="13"/>
      <c r="I23" s="34">
        <v>0</v>
      </c>
      <c r="J23" s="13"/>
      <c r="K23" s="277">
        <v>0.5</v>
      </c>
      <c r="L23" s="266"/>
      <c r="M23" s="170"/>
      <c r="N23" s="13"/>
      <c r="O23" s="280">
        <f>+I23*K23</f>
        <v>0</v>
      </c>
    </row>
    <row r="24" spans="2:15" ht="12" customHeight="1">
      <c r="B24" s="11" t="s">
        <v>274</v>
      </c>
      <c r="C24" s="13"/>
      <c r="D24" s="13"/>
      <c r="E24" s="13"/>
      <c r="F24" s="13"/>
      <c r="G24" s="13"/>
      <c r="H24" s="13"/>
      <c r="I24" s="34">
        <v>0</v>
      </c>
      <c r="J24" s="13"/>
      <c r="K24" s="277">
        <v>0.5</v>
      </c>
      <c r="L24" s="266"/>
      <c r="M24" s="170"/>
      <c r="N24" s="13"/>
      <c r="O24" s="280">
        <f>+I24*K24</f>
        <v>0</v>
      </c>
    </row>
    <row r="25" spans="2:15" ht="12" customHeight="1">
      <c r="B25" s="11" t="s">
        <v>275</v>
      </c>
      <c r="C25" s="13"/>
      <c r="D25" s="13"/>
      <c r="E25" s="13"/>
      <c r="F25" s="13"/>
      <c r="G25" s="13"/>
      <c r="H25" s="13"/>
      <c r="I25" s="34">
        <v>0</v>
      </c>
      <c r="J25" s="13"/>
      <c r="K25" s="277">
        <v>0.5</v>
      </c>
      <c r="L25" s="266"/>
      <c r="M25" s="170"/>
      <c r="N25" s="13"/>
      <c r="O25" s="280">
        <f>+I25*K25</f>
        <v>0</v>
      </c>
    </row>
    <row r="26" spans="9:15" ht="12" customHeight="1">
      <c r="I26" s="114"/>
      <c r="K26" s="114"/>
      <c r="M26" s="114"/>
      <c r="O26" s="281"/>
    </row>
    <row r="27" spans="2:15" ht="12" customHeight="1">
      <c r="B27" s="15" t="s">
        <v>276</v>
      </c>
      <c r="I27" s="271" t="s">
        <v>288</v>
      </c>
      <c r="K27" s="114"/>
      <c r="M27" s="114"/>
      <c r="O27" s="281"/>
    </row>
    <row r="28" spans="2:15" ht="12" customHeight="1">
      <c r="B28" s="402" t="s">
        <v>280</v>
      </c>
      <c r="I28" s="114"/>
      <c r="K28" s="114"/>
      <c r="M28" s="114"/>
      <c r="O28" s="281"/>
    </row>
    <row r="29" spans="2:15" ht="12" customHeight="1">
      <c r="B29" s="11" t="s">
        <v>395</v>
      </c>
      <c r="C29" s="13"/>
      <c r="D29" s="13"/>
      <c r="E29" s="13"/>
      <c r="F29" s="13"/>
      <c r="G29" s="13"/>
      <c r="H29" s="13"/>
      <c r="I29" s="34">
        <v>0</v>
      </c>
      <c r="J29" s="13"/>
      <c r="K29" s="277">
        <v>0.2</v>
      </c>
      <c r="L29" s="266"/>
      <c r="M29" s="170"/>
      <c r="N29" s="13"/>
      <c r="O29" s="280">
        <f>+I29*K29</f>
        <v>0</v>
      </c>
    </row>
    <row r="30" spans="2:15" ht="12" customHeight="1">
      <c r="B30" s="269" t="s">
        <v>277</v>
      </c>
      <c r="C30" s="13"/>
      <c r="D30" s="13"/>
      <c r="E30" s="13"/>
      <c r="F30" s="13"/>
      <c r="G30" s="13"/>
      <c r="H30" s="13"/>
      <c r="I30" s="34">
        <v>0</v>
      </c>
      <c r="J30" s="13"/>
      <c r="K30" s="277">
        <v>0.2</v>
      </c>
      <c r="L30" s="266"/>
      <c r="M30" s="170"/>
      <c r="N30" s="13"/>
      <c r="O30" s="280">
        <f>+I30*K30</f>
        <v>0</v>
      </c>
    </row>
    <row r="31" spans="2:15" ht="12" customHeight="1">
      <c r="B31" s="269" t="s">
        <v>278</v>
      </c>
      <c r="C31" s="13"/>
      <c r="D31" s="13"/>
      <c r="E31" s="13"/>
      <c r="F31" s="13"/>
      <c r="G31" s="13"/>
      <c r="H31" s="13"/>
      <c r="I31" s="34">
        <v>0</v>
      </c>
      <c r="J31" s="13"/>
      <c r="K31" s="277">
        <v>0.2</v>
      </c>
      <c r="L31" s="266"/>
      <c r="M31" s="170"/>
      <c r="N31" s="13"/>
      <c r="O31" s="280">
        <f>+I31*K31</f>
        <v>0</v>
      </c>
    </row>
    <row r="32" spans="2:15" ht="12" customHeight="1">
      <c r="B32" s="402" t="s">
        <v>279</v>
      </c>
      <c r="I32" s="114"/>
      <c r="K32" s="114"/>
      <c r="M32" s="114"/>
      <c r="O32" s="281"/>
    </row>
    <row r="33" spans="2:15" ht="12" customHeight="1">
      <c r="B33" s="11" t="s">
        <v>394</v>
      </c>
      <c r="C33" s="13"/>
      <c r="D33" s="13"/>
      <c r="E33" s="13"/>
      <c r="F33" s="13"/>
      <c r="G33" s="13"/>
      <c r="H33" s="13"/>
      <c r="I33" s="34">
        <v>0</v>
      </c>
      <c r="J33" s="13"/>
      <c r="K33" s="277">
        <v>0.5</v>
      </c>
      <c r="L33" s="266"/>
      <c r="M33" s="170"/>
      <c r="N33" s="13"/>
      <c r="O33" s="280">
        <f>+I33*K33</f>
        <v>0</v>
      </c>
    </row>
    <row r="34" spans="2:15" ht="12" customHeight="1">
      <c r="B34" s="269" t="s">
        <v>281</v>
      </c>
      <c r="C34" s="13"/>
      <c r="D34" s="13"/>
      <c r="E34" s="13"/>
      <c r="F34" s="13"/>
      <c r="G34" s="13"/>
      <c r="H34" s="13"/>
      <c r="I34" s="34">
        <v>0</v>
      </c>
      <c r="J34" s="13"/>
      <c r="K34" s="277">
        <v>0.5</v>
      </c>
      <c r="L34" s="266"/>
      <c r="M34" s="170"/>
      <c r="N34" s="13"/>
      <c r="O34" s="280">
        <f>+I34*K34</f>
        <v>0</v>
      </c>
    </row>
    <row r="35" spans="2:15" ht="12" customHeight="1">
      <c r="B35" s="269" t="s">
        <v>282</v>
      </c>
      <c r="C35" s="13"/>
      <c r="D35" s="13"/>
      <c r="E35" s="13"/>
      <c r="F35" s="13"/>
      <c r="G35" s="13"/>
      <c r="H35" s="13"/>
      <c r="I35" s="34">
        <v>0</v>
      </c>
      <c r="J35" s="13"/>
      <c r="K35" s="277">
        <v>0.5</v>
      </c>
      <c r="L35" s="266"/>
      <c r="M35" s="170"/>
      <c r="N35" s="13"/>
      <c r="O35" s="280">
        <f>+I35*K35</f>
        <v>0</v>
      </c>
    </row>
    <row r="36" spans="1:15" ht="13.5" thickBot="1">
      <c r="A36" s="404" t="s">
        <v>393</v>
      </c>
      <c r="B36" s="403" t="s">
        <v>423</v>
      </c>
      <c r="O36" s="281"/>
    </row>
    <row r="37" spans="2:15" ht="13.5" thickBot="1">
      <c r="B37" s="436" t="s">
        <v>424</v>
      </c>
      <c r="K37" s="16" t="s">
        <v>297</v>
      </c>
      <c r="L37" s="17"/>
      <c r="M37" s="17"/>
      <c r="N37" s="17"/>
      <c r="O37" s="282">
        <f>SUM(O10:O35)</f>
        <v>0</v>
      </c>
    </row>
    <row r="38" ht="12.75">
      <c r="I38" s="60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&amp;L&amp;6
Elaborazione curata dal Dott. Stefano Zedda
gratuitamente per il Comune di Sìnnai.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H6" sqref="H6"/>
    </sheetView>
  </sheetViews>
  <sheetFormatPr defaultColWidth="9.140625" defaultRowHeight="12.75"/>
  <sheetData>
    <row r="1" spans="1:6" ht="12.75">
      <c r="A1" s="292"/>
      <c r="B1" s="14"/>
      <c r="C1" s="14"/>
      <c r="D1" s="14"/>
      <c r="E1" s="14"/>
      <c r="F1" s="14"/>
    </row>
    <row r="2" spans="1:6" ht="12.75">
      <c r="A2" s="200" t="s">
        <v>298</v>
      </c>
      <c r="B2" s="200"/>
      <c r="C2" s="200"/>
      <c r="D2" s="293" t="s">
        <v>299</v>
      </c>
      <c r="E2" s="13"/>
      <c r="F2" s="294">
        <v>20</v>
      </c>
    </row>
    <row r="3" spans="1:6" ht="12.75">
      <c r="A3" s="295"/>
      <c r="B3" s="200"/>
      <c r="C3" s="200"/>
      <c r="D3" s="293" t="s">
        <v>300</v>
      </c>
      <c r="E3" s="13"/>
      <c r="F3" s="296">
        <v>0.05</v>
      </c>
    </row>
    <row r="4" spans="1:6" ht="12.75">
      <c r="A4" s="200"/>
      <c r="B4" s="200"/>
      <c r="C4" s="200"/>
      <c r="D4" s="293" t="s">
        <v>301</v>
      </c>
      <c r="E4" s="13"/>
      <c r="F4" s="297">
        <v>15</v>
      </c>
    </row>
    <row r="5" spans="1:6" ht="12.75">
      <c r="A5" s="295"/>
      <c r="C5" s="298"/>
      <c r="D5" s="299" t="s">
        <v>302</v>
      </c>
      <c r="E5" s="2"/>
      <c r="F5" s="300"/>
    </row>
    <row r="6" spans="1:6" ht="12.75">
      <c r="A6" s="295"/>
      <c r="B6" s="200"/>
      <c r="C6" s="298"/>
      <c r="D6" s="295" t="s">
        <v>303</v>
      </c>
      <c r="E6" s="5"/>
      <c r="F6" s="301"/>
    </row>
    <row r="7" spans="1:6" ht="12.75">
      <c r="A7" s="295"/>
      <c r="B7" s="200"/>
      <c r="C7" s="200"/>
      <c r="D7" s="48" t="s">
        <v>304</v>
      </c>
      <c r="E7" s="10"/>
      <c r="F7" s="302"/>
    </row>
    <row r="8" spans="1:6" ht="12.75">
      <c r="A8" s="303" t="s">
        <v>305</v>
      </c>
      <c r="B8" s="97" t="s">
        <v>306</v>
      </c>
      <c r="C8" s="303" t="s">
        <v>307</v>
      </c>
      <c r="D8" s="97" t="s">
        <v>308</v>
      </c>
      <c r="E8" s="303" t="s">
        <v>309</v>
      </c>
      <c r="F8" s="303" t="s">
        <v>310</v>
      </c>
    </row>
    <row r="9" spans="1:6" ht="12.75">
      <c r="A9" s="272" t="s">
        <v>311</v>
      </c>
      <c r="B9" s="200"/>
      <c r="C9" s="304"/>
      <c r="D9" s="58"/>
      <c r="E9" s="305"/>
      <c r="F9" s="332"/>
    </row>
    <row r="10" spans="1:6" ht="12.75">
      <c r="A10" s="307"/>
      <c r="B10" s="202"/>
      <c r="C10" s="307"/>
      <c r="D10" s="202"/>
      <c r="E10" s="307"/>
      <c r="F10" s="326">
        <f>+F4</f>
        <v>15</v>
      </c>
    </row>
    <row r="11" spans="1:6" ht="12.75">
      <c r="A11" s="304"/>
      <c r="B11" s="306">
        <f>+F4</f>
        <v>15</v>
      </c>
      <c r="C11" s="305">
        <f>+B11*((1+F3)^F2)*F3/((1+F3)^F2-1)</f>
        <v>1.20363880786037</v>
      </c>
      <c r="D11" s="306">
        <f aca="true" t="shared" si="0" ref="D11:D70">+C11-E11</f>
        <v>0.4536388078603699</v>
      </c>
      <c r="E11" s="308">
        <f>+B11*F3</f>
        <v>0.75</v>
      </c>
      <c r="F11" s="332">
        <f>+B11-D11</f>
        <v>14.54636119213963</v>
      </c>
    </row>
    <row r="12" spans="1:6" ht="13.5" thickBot="1">
      <c r="A12" s="304"/>
      <c r="B12" s="306">
        <f>+F11</f>
        <v>14.54636119213963</v>
      </c>
      <c r="C12" s="305">
        <f>+C11</f>
        <v>1.20363880786037</v>
      </c>
      <c r="D12" s="306">
        <f t="shared" si="0"/>
        <v>0.47632074825338844</v>
      </c>
      <c r="E12" s="308">
        <f>+B12*F3</f>
        <v>0.7273180596069815</v>
      </c>
      <c r="F12" s="332">
        <f>+B12-D12</f>
        <v>14.070040443886242</v>
      </c>
    </row>
    <row r="13" spans="1:6" ht="12.75">
      <c r="A13" s="309">
        <v>1</v>
      </c>
      <c r="B13" s="310">
        <f>+B11</f>
        <v>15</v>
      </c>
      <c r="C13" s="311">
        <f>SUM(C11:C12)</f>
        <v>2.40727761572074</v>
      </c>
      <c r="D13" s="310">
        <f t="shared" si="0"/>
        <v>0.9299595561137584</v>
      </c>
      <c r="E13" s="312">
        <f>SUM(E11:E12)</f>
        <v>1.4773180596069815</v>
      </c>
      <c r="F13" s="333">
        <f>+F12</f>
        <v>14.070040443886242</v>
      </c>
    </row>
    <row r="14" spans="1:6" ht="12.75">
      <c r="A14" s="313"/>
      <c r="B14" s="306">
        <f>+F13</f>
        <v>14.070040443886242</v>
      </c>
      <c r="C14" s="305">
        <f>+C11</f>
        <v>1.20363880786037</v>
      </c>
      <c r="D14" s="306">
        <f t="shared" si="0"/>
        <v>0.5001367856660578</v>
      </c>
      <c r="E14" s="308">
        <f>+B14*F3</f>
        <v>0.7035020221943121</v>
      </c>
      <c r="F14" s="332">
        <f>+B14-D14</f>
        <v>13.569903658220184</v>
      </c>
    </row>
    <row r="15" spans="1:6" ht="12.75">
      <c r="A15" s="313"/>
      <c r="B15" s="306">
        <f>+F14</f>
        <v>13.569903658220184</v>
      </c>
      <c r="C15" s="305">
        <f>+C11</f>
        <v>1.20363880786037</v>
      </c>
      <c r="D15" s="306">
        <f t="shared" si="0"/>
        <v>0.5251436249493606</v>
      </c>
      <c r="E15" s="308">
        <f>+B15*F3</f>
        <v>0.6784951829110093</v>
      </c>
      <c r="F15" s="332">
        <f>+B15-D15</f>
        <v>13.044760033270823</v>
      </c>
    </row>
    <row r="16" spans="1:6" ht="12.75">
      <c r="A16" s="314">
        <v>2</v>
      </c>
      <c r="B16" s="315">
        <f>+B14</f>
        <v>14.070040443886242</v>
      </c>
      <c r="C16" s="316">
        <f>SUM(C14:C15)</f>
        <v>2.40727761572074</v>
      </c>
      <c r="D16" s="315">
        <f t="shared" si="0"/>
        <v>1.0252804106154185</v>
      </c>
      <c r="E16" s="317">
        <f>SUM(E14:E15)</f>
        <v>1.3819972051053213</v>
      </c>
      <c r="F16" s="334">
        <f>+F15</f>
        <v>13.044760033270823</v>
      </c>
    </row>
    <row r="17" spans="1:6" ht="12.75">
      <c r="A17" s="313"/>
      <c r="B17" s="306">
        <f>+F16</f>
        <v>13.044760033270823</v>
      </c>
      <c r="C17" s="305">
        <f>+C11</f>
        <v>1.20363880786037</v>
      </c>
      <c r="D17" s="306">
        <f t="shared" si="0"/>
        <v>0.5514008061968287</v>
      </c>
      <c r="E17" s="308">
        <f>+B17*F3</f>
        <v>0.6522380016635412</v>
      </c>
      <c r="F17" s="332">
        <f>+B17-D17</f>
        <v>12.493359227073993</v>
      </c>
    </row>
    <row r="18" spans="1:6" ht="12.75">
      <c r="A18" s="313"/>
      <c r="B18" s="306">
        <f>+F17</f>
        <v>12.493359227073993</v>
      </c>
      <c r="C18" s="305">
        <f>+C11</f>
        <v>1.20363880786037</v>
      </c>
      <c r="D18" s="306">
        <f t="shared" si="0"/>
        <v>0.5789708465066702</v>
      </c>
      <c r="E18" s="308">
        <f>+B18*F3</f>
        <v>0.6246679613536997</v>
      </c>
      <c r="F18" s="332">
        <f>+B18-D18</f>
        <v>11.914388380567322</v>
      </c>
    </row>
    <row r="19" spans="1:6" ht="12.75">
      <c r="A19" s="314">
        <v>3</v>
      </c>
      <c r="B19" s="315">
        <f>+B17</f>
        <v>13.044760033270823</v>
      </c>
      <c r="C19" s="316">
        <f>SUM(C17:C18)</f>
        <v>2.40727761572074</v>
      </c>
      <c r="D19" s="315">
        <f t="shared" si="0"/>
        <v>1.130371652703499</v>
      </c>
      <c r="E19" s="317">
        <f>SUM(E17:E18)</f>
        <v>1.2769059630172408</v>
      </c>
      <c r="F19" s="334">
        <f>+F18</f>
        <v>11.914388380567322</v>
      </c>
    </row>
    <row r="20" spans="1:6" ht="12.75">
      <c r="A20" s="313"/>
      <c r="B20" s="306">
        <f>+F19</f>
        <v>11.914388380567322</v>
      </c>
      <c r="C20" s="305">
        <f>+C11</f>
        <v>1.20363880786037</v>
      </c>
      <c r="D20" s="306">
        <f t="shared" si="0"/>
        <v>0.6079193888320038</v>
      </c>
      <c r="E20" s="308">
        <f>+B20*F3</f>
        <v>0.5957194190283661</v>
      </c>
      <c r="F20" s="332">
        <f>+B20-D20</f>
        <v>11.306468991735318</v>
      </c>
    </row>
    <row r="21" spans="1:6" ht="12.75">
      <c r="A21" s="313"/>
      <c r="B21" s="306">
        <f>+F20</f>
        <v>11.306468991735318</v>
      </c>
      <c r="C21" s="305">
        <f>+C11</f>
        <v>1.20363880786037</v>
      </c>
      <c r="D21" s="306">
        <f t="shared" si="0"/>
        <v>0.638315358273604</v>
      </c>
      <c r="E21" s="308">
        <f>+B21*F3</f>
        <v>0.565323449586766</v>
      </c>
      <c r="F21" s="332">
        <f>+B21-D21</f>
        <v>10.668153633461715</v>
      </c>
    </row>
    <row r="22" spans="1:6" ht="12.75">
      <c r="A22" s="314">
        <v>4</v>
      </c>
      <c r="B22" s="315">
        <f>+B20</f>
        <v>11.914388380567322</v>
      </c>
      <c r="C22" s="316">
        <f>SUM(C20:C21)</f>
        <v>2.40727761572074</v>
      </c>
      <c r="D22" s="315">
        <f t="shared" si="0"/>
        <v>1.2462347471056079</v>
      </c>
      <c r="E22" s="317">
        <f>SUM(E20:E21)</f>
        <v>1.161042868615132</v>
      </c>
      <c r="F22" s="334">
        <f>+F21</f>
        <v>10.668153633461715</v>
      </c>
    </row>
    <row r="23" spans="1:6" ht="12.75">
      <c r="A23" s="313"/>
      <c r="B23" s="306">
        <f>+F22</f>
        <v>10.668153633461715</v>
      </c>
      <c r="C23" s="305">
        <f>+C11</f>
        <v>1.20363880786037</v>
      </c>
      <c r="D23" s="306">
        <f t="shared" si="0"/>
        <v>0.6702311261872841</v>
      </c>
      <c r="E23" s="308">
        <f>+B23*F3</f>
        <v>0.5334076816730858</v>
      </c>
      <c r="F23" s="332">
        <f>+B23-D23</f>
        <v>9.997922507274431</v>
      </c>
    </row>
    <row r="24" spans="1:6" ht="12.75">
      <c r="A24" s="313"/>
      <c r="B24" s="306">
        <f>+F23</f>
        <v>9.997922507274431</v>
      </c>
      <c r="C24" s="305">
        <f>+C11</f>
        <v>1.20363880786037</v>
      </c>
      <c r="D24" s="306">
        <f t="shared" si="0"/>
        <v>0.7037426824966484</v>
      </c>
      <c r="E24" s="308">
        <f>+B24*F3</f>
        <v>0.4998961253637216</v>
      </c>
      <c r="F24" s="332">
        <f>+B24-D24</f>
        <v>9.294179824777784</v>
      </c>
    </row>
    <row r="25" spans="1:6" ht="13.5" thickBot="1">
      <c r="A25" s="318">
        <v>5</v>
      </c>
      <c r="B25" s="319">
        <f>+B23</f>
        <v>10.668153633461715</v>
      </c>
      <c r="C25" s="320">
        <f>SUM(C23:C24)</f>
        <v>2.40727761572074</v>
      </c>
      <c r="D25" s="319">
        <f t="shared" si="0"/>
        <v>1.3739738086839324</v>
      </c>
      <c r="E25" s="321">
        <f>SUM(E23:E24)</f>
        <v>1.0333038070368075</v>
      </c>
      <c r="F25" s="335">
        <f>+F24</f>
        <v>9.294179824777784</v>
      </c>
    </row>
    <row r="26" spans="1:6" ht="12.75">
      <c r="A26" s="272"/>
      <c r="B26" s="306">
        <f>+F25</f>
        <v>9.294179824777784</v>
      </c>
      <c r="C26" s="305">
        <f>+C11</f>
        <v>1.20363880786037</v>
      </c>
      <c r="D26" s="306">
        <f t="shared" si="0"/>
        <v>0.7389298166214807</v>
      </c>
      <c r="E26" s="308">
        <f>+B26*F3</f>
        <v>0.4647089912388892</v>
      </c>
      <c r="F26" s="332">
        <f>+B26-D26</f>
        <v>8.555250008156303</v>
      </c>
    </row>
    <row r="27" spans="1:6" ht="12.75">
      <c r="A27" s="322"/>
      <c r="B27" s="323">
        <f>+F26</f>
        <v>8.555250008156303</v>
      </c>
      <c r="C27" s="324">
        <f>+C11</f>
        <v>1.20363880786037</v>
      </c>
      <c r="D27" s="323">
        <f t="shared" si="0"/>
        <v>0.7758763074525548</v>
      </c>
      <c r="E27" s="325">
        <f>+B27*F3</f>
        <v>0.42776250040781516</v>
      </c>
      <c r="F27" s="336">
        <f>+B27-D27</f>
        <v>7.779373700703749</v>
      </c>
    </row>
    <row r="28" spans="1:6" ht="12.75">
      <c r="A28" s="314">
        <v>6</v>
      </c>
      <c r="B28" s="315">
        <f>+B26</f>
        <v>9.294179824777784</v>
      </c>
      <c r="C28" s="326">
        <f>SUM(C26:C27)</f>
        <v>2.40727761572074</v>
      </c>
      <c r="D28" s="315">
        <f t="shared" si="0"/>
        <v>1.5148061240740356</v>
      </c>
      <c r="E28" s="317">
        <f>SUM(E26:E27)</f>
        <v>0.8924714916467044</v>
      </c>
      <c r="F28" s="334">
        <f>+F27</f>
        <v>7.779373700703749</v>
      </c>
    </row>
    <row r="29" spans="1:6" ht="12.75">
      <c r="A29" s="313"/>
      <c r="B29" s="306">
        <f>+F28</f>
        <v>7.779373700703749</v>
      </c>
      <c r="C29" s="305">
        <f>+C11</f>
        <v>1.20363880786037</v>
      </c>
      <c r="D29" s="306">
        <f t="shared" si="0"/>
        <v>0.8146701228251825</v>
      </c>
      <c r="E29" s="308">
        <f>+B29*F3</f>
        <v>0.38896868503518744</v>
      </c>
      <c r="F29" s="332">
        <f>+B29-D29</f>
        <v>6.964703577878566</v>
      </c>
    </row>
    <row r="30" spans="1:6" ht="12.75">
      <c r="A30" s="313"/>
      <c r="B30" s="306">
        <f>+F29</f>
        <v>6.964703577878566</v>
      </c>
      <c r="C30" s="305">
        <f>+C11</f>
        <v>1.20363880786037</v>
      </c>
      <c r="D30" s="306">
        <f t="shared" si="0"/>
        <v>0.8554036289664415</v>
      </c>
      <c r="E30" s="308">
        <f>+B30*F3</f>
        <v>0.34823517889392835</v>
      </c>
      <c r="F30" s="332">
        <f>+B30-D30</f>
        <v>6.109299948912125</v>
      </c>
    </row>
    <row r="31" spans="1:6" ht="12.75">
      <c r="A31" s="314">
        <v>7</v>
      </c>
      <c r="B31" s="315">
        <f>+B29</f>
        <v>7.779373700703749</v>
      </c>
      <c r="C31" s="316">
        <f>SUM(C29:C30)</f>
        <v>2.40727761572074</v>
      </c>
      <c r="D31" s="315">
        <f t="shared" si="0"/>
        <v>1.670073751791624</v>
      </c>
      <c r="E31" s="317">
        <f>SUM(E29:E30)</f>
        <v>0.7372038639291159</v>
      </c>
      <c r="F31" s="334">
        <f>+F30</f>
        <v>6.109299948912125</v>
      </c>
    </row>
    <row r="32" spans="1:6" ht="12.75">
      <c r="A32" s="313"/>
      <c r="B32" s="306">
        <f>+F31</f>
        <v>6.109299948912125</v>
      </c>
      <c r="C32" s="305">
        <f>+C11</f>
        <v>1.20363880786037</v>
      </c>
      <c r="D32" s="306">
        <f t="shared" si="0"/>
        <v>0.8981738104147636</v>
      </c>
      <c r="E32" s="308">
        <f>+B32*F3</f>
        <v>0.3054649974456063</v>
      </c>
      <c r="F32" s="332">
        <f>+B32-D32</f>
        <v>5.211126138497361</v>
      </c>
    </row>
    <row r="33" spans="1:6" ht="12.75">
      <c r="A33" s="313"/>
      <c r="B33" s="306">
        <f>+F32</f>
        <v>5.211126138497361</v>
      </c>
      <c r="C33" s="305">
        <f>+C11</f>
        <v>1.20363880786037</v>
      </c>
      <c r="D33" s="306">
        <f t="shared" si="0"/>
        <v>0.9430825009355018</v>
      </c>
      <c r="E33" s="308">
        <f>+B33*F3</f>
        <v>0.2605563069248681</v>
      </c>
      <c r="F33" s="332">
        <f>+B33-D33</f>
        <v>4.26804363756186</v>
      </c>
    </row>
    <row r="34" spans="1:6" ht="12.75">
      <c r="A34" s="314">
        <v>8</v>
      </c>
      <c r="B34" s="315">
        <f>+B32</f>
        <v>6.109299948912125</v>
      </c>
      <c r="C34" s="316">
        <f>SUM(C32:C33)</f>
        <v>2.40727761572074</v>
      </c>
      <c r="D34" s="315">
        <f t="shared" si="0"/>
        <v>1.8412563113502656</v>
      </c>
      <c r="E34" s="317">
        <f>SUM(E32:E33)</f>
        <v>0.5660213043704744</v>
      </c>
      <c r="F34" s="334">
        <f>+F33</f>
        <v>4.26804363756186</v>
      </c>
    </row>
    <row r="35" spans="1:6" ht="12.75">
      <c r="A35" s="313"/>
      <c r="B35" s="306">
        <f>+F34</f>
        <v>4.26804363756186</v>
      </c>
      <c r="C35" s="305">
        <f>+C11</f>
        <v>1.20363880786037</v>
      </c>
      <c r="D35" s="306">
        <f t="shared" si="0"/>
        <v>0.9902366259822769</v>
      </c>
      <c r="E35" s="308">
        <f>+B35*F3</f>
        <v>0.213402181878093</v>
      </c>
      <c r="F35" s="332">
        <f>+B35-D35</f>
        <v>3.2778070115795828</v>
      </c>
    </row>
    <row r="36" spans="1:6" ht="12.75">
      <c r="A36" s="313"/>
      <c r="B36" s="306">
        <f>+F35</f>
        <v>3.2778070115795828</v>
      </c>
      <c r="C36" s="305">
        <f>+C11</f>
        <v>1.20363880786037</v>
      </c>
      <c r="D36" s="306">
        <f t="shared" si="0"/>
        <v>1.0397484572813909</v>
      </c>
      <c r="E36" s="308">
        <f>+B36*F3</f>
        <v>0.16389035057897916</v>
      </c>
      <c r="F36" s="332">
        <f>+B36-D36</f>
        <v>2.238058554298192</v>
      </c>
    </row>
    <row r="37" spans="1:6" ht="12.75">
      <c r="A37" s="314">
        <v>9</v>
      </c>
      <c r="B37" s="315">
        <f>+B35</f>
        <v>4.26804363756186</v>
      </c>
      <c r="C37" s="316">
        <f>SUM(C35:C36)</f>
        <v>2.40727761572074</v>
      </c>
      <c r="D37" s="315">
        <f t="shared" si="0"/>
        <v>2.029985083263668</v>
      </c>
      <c r="E37" s="317">
        <f>SUM(E35:E36)</f>
        <v>0.37729253245707217</v>
      </c>
      <c r="F37" s="334">
        <f>+F36</f>
        <v>2.238058554298192</v>
      </c>
    </row>
    <row r="38" spans="1:6" ht="12.75">
      <c r="A38" s="313"/>
      <c r="B38" s="306">
        <f>+F37</f>
        <v>2.238058554298192</v>
      </c>
      <c r="C38" s="305">
        <f>+C11</f>
        <v>1.20363880786037</v>
      </c>
      <c r="D38" s="306">
        <f t="shared" si="0"/>
        <v>1.0917358801454604</v>
      </c>
      <c r="E38" s="308">
        <f>+B38*F3</f>
        <v>0.1119029277149096</v>
      </c>
      <c r="F38" s="332">
        <f>+B38-D38</f>
        <v>1.1463226741527315</v>
      </c>
    </row>
    <row r="39" spans="1:6" ht="12.75">
      <c r="A39" s="313"/>
      <c r="B39" s="306">
        <f>+F38</f>
        <v>1.1463226741527315</v>
      </c>
      <c r="C39" s="305">
        <f>+C11</f>
        <v>1.20363880786037</v>
      </c>
      <c r="D39" s="306">
        <f t="shared" si="0"/>
        <v>1.1463226741527333</v>
      </c>
      <c r="E39" s="308">
        <f>+B39*F3</f>
        <v>0.05731613370763658</v>
      </c>
      <c r="F39" s="332">
        <f>+B39-D39</f>
        <v>-1.7763568394002505E-15</v>
      </c>
    </row>
    <row r="40" spans="1:6" ht="12.75">
      <c r="A40" s="314">
        <v>10</v>
      </c>
      <c r="B40" s="315">
        <f>+B38</f>
        <v>2.238058554298192</v>
      </c>
      <c r="C40" s="316">
        <f>SUM(C38:C39)</f>
        <v>2.40727761572074</v>
      </c>
      <c r="D40" s="315">
        <f t="shared" si="0"/>
        <v>2.2380585542981937</v>
      </c>
      <c r="E40" s="317">
        <f>SUM(E38:E39)</f>
        <v>0.16921906142254617</v>
      </c>
      <c r="F40" s="334">
        <f>+F39</f>
        <v>-1.7763568394002505E-15</v>
      </c>
    </row>
    <row r="41" spans="1:6" ht="12.75">
      <c r="A41" s="272"/>
      <c r="B41" s="306">
        <f>+F40</f>
        <v>-1.7763568394002505E-15</v>
      </c>
      <c r="C41" s="305">
        <f>+C11</f>
        <v>1.20363880786037</v>
      </c>
      <c r="D41" s="306">
        <f t="shared" si="0"/>
        <v>1.20363880786037</v>
      </c>
      <c r="E41" s="308">
        <f>+B41*F3</f>
        <v>-8.881784197001253E-17</v>
      </c>
      <c r="F41" s="332">
        <f>+B41-D41</f>
        <v>-1.2036388078603717</v>
      </c>
    </row>
    <row r="42" spans="1:6" ht="12.75">
      <c r="A42" s="272"/>
      <c r="B42" s="306">
        <f>+F41</f>
        <v>-1.2036388078603717</v>
      </c>
      <c r="C42" s="305">
        <f>+C11</f>
        <v>1.20363880786037</v>
      </c>
      <c r="D42" s="306">
        <f t="shared" si="0"/>
        <v>1.2638207482533885</v>
      </c>
      <c r="E42" s="308">
        <f>+B42*F3</f>
        <v>-0.060181940393018586</v>
      </c>
      <c r="F42" s="332">
        <f>+B42-D42</f>
        <v>-2.46745955611376</v>
      </c>
    </row>
    <row r="43" spans="1:6" ht="12.75">
      <c r="A43" s="314">
        <v>11</v>
      </c>
      <c r="B43" s="315">
        <f>+B41</f>
        <v>-1.7763568394002505E-15</v>
      </c>
      <c r="C43" s="326">
        <f>SUM(C41:C42)</f>
        <v>2.40727761572074</v>
      </c>
      <c r="D43" s="315">
        <f t="shared" si="0"/>
        <v>2.4674595561137584</v>
      </c>
      <c r="E43" s="317">
        <f>SUM(E41:E42)</f>
        <v>-0.060181940393018676</v>
      </c>
      <c r="F43" s="334">
        <f>+F42</f>
        <v>-2.46745955611376</v>
      </c>
    </row>
    <row r="44" spans="1:6" ht="12.75">
      <c r="A44" s="313"/>
      <c r="B44" s="306">
        <f>+F43</f>
        <v>-2.46745955611376</v>
      </c>
      <c r="C44" s="305">
        <f>+C11</f>
        <v>1.20363880786037</v>
      </c>
      <c r="D44" s="306">
        <f t="shared" si="0"/>
        <v>1.327011785666058</v>
      </c>
      <c r="E44" s="308">
        <f>+B44*F3</f>
        <v>-0.12337297780568801</v>
      </c>
      <c r="F44" s="332">
        <f>+B44-D44</f>
        <v>-3.7944713417798184</v>
      </c>
    </row>
    <row r="45" spans="1:6" ht="12.75">
      <c r="A45" s="313"/>
      <c r="B45" s="306">
        <f>+F44</f>
        <v>-3.7944713417798184</v>
      </c>
      <c r="C45" s="305">
        <f>+C11</f>
        <v>1.20363880786037</v>
      </c>
      <c r="D45" s="306">
        <f t="shared" si="0"/>
        <v>1.3933623749493609</v>
      </c>
      <c r="E45" s="308">
        <f>+B45*F3</f>
        <v>-0.18972356708899094</v>
      </c>
      <c r="F45" s="332">
        <f>+B45-D45</f>
        <v>-5.1878337167291795</v>
      </c>
    </row>
    <row r="46" spans="1:6" ht="12.75">
      <c r="A46" s="314">
        <v>12</v>
      </c>
      <c r="B46" s="315">
        <f>+B44</f>
        <v>-2.46745955611376</v>
      </c>
      <c r="C46" s="316">
        <f>SUM(C44:C45)</f>
        <v>2.40727761572074</v>
      </c>
      <c r="D46" s="315">
        <f t="shared" si="0"/>
        <v>2.720374160615419</v>
      </c>
      <c r="E46" s="317">
        <f>SUM(E44:E45)</f>
        <v>-0.313096544894679</v>
      </c>
      <c r="F46" s="334">
        <f>+F45</f>
        <v>-5.1878337167291795</v>
      </c>
    </row>
    <row r="47" spans="1:6" ht="12.75">
      <c r="A47" s="313"/>
      <c r="B47" s="306">
        <f>+F46</f>
        <v>-5.1878337167291795</v>
      </c>
      <c r="C47" s="305">
        <f>+C11</f>
        <v>1.20363880786037</v>
      </c>
      <c r="D47" s="306">
        <f t="shared" si="0"/>
        <v>1.463030493696829</v>
      </c>
      <c r="E47" s="308">
        <f>+B47*F3</f>
        <v>-0.259391685836459</v>
      </c>
      <c r="F47" s="332">
        <f>+B47-D47</f>
        <v>-6.6508642104260085</v>
      </c>
    </row>
    <row r="48" spans="1:6" ht="12.75">
      <c r="A48" s="313"/>
      <c r="B48" s="306">
        <f>+F47</f>
        <v>-6.6508642104260085</v>
      </c>
      <c r="C48" s="305">
        <f>+C11</f>
        <v>1.20363880786037</v>
      </c>
      <c r="D48" s="306">
        <f t="shared" si="0"/>
        <v>1.5361820183816703</v>
      </c>
      <c r="E48" s="308">
        <f>+B48*F3</f>
        <v>-0.3325432105213004</v>
      </c>
      <c r="F48" s="332">
        <f>+B48-D48</f>
        <v>-8.187046228807679</v>
      </c>
    </row>
    <row r="49" spans="1:6" ht="12.75">
      <c r="A49" s="314">
        <v>13</v>
      </c>
      <c r="B49" s="315">
        <f>+B47</f>
        <v>-5.1878337167291795</v>
      </c>
      <c r="C49" s="316">
        <f>SUM(C47:C48)</f>
        <v>2.40727761572074</v>
      </c>
      <c r="D49" s="315">
        <f t="shared" si="0"/>
        <v>2.999212512078499</v>
      </c>
      <c r="E49" s="317">
        <f>SUM(E47:E48)</f>
        <v>-0.5919348963577594</v>
      </c>
      <c r="F49" s="334">
        <f>+F48</f>
        <v>-8.187046228807679</v>
      </c>
    </row>
    <row r="50" spans="1:6" ht="12.75">
      <c r="A50" s="313"/>
      <c r="B50" s="306">
        <f>+F49</f>
        <v>-8.187046228807679</v>
      </c>
      <c r="C50" s="305">
        <f>+C11</f>
        <v>1.20363880786037</v>
      </c>
      <c r="D50" s="306">
        <f t="shared" si="0"/>
        <v>1.6129911193007538</v>
      </c>
      <c r="E50" s="308">
        <f>+B50*F3</f>
        <v>-0.409352311440384</v>
      </c>
      <c r="F50" s="332">
        <f>+B50-D50</f>
        <v>-9.800037348108432</v>
      </c>
    </row>
    <row r="51" spans="1:6" ht="12.75">
      <c r="A51" s="313"/>
      <c r="B51" s="306">
        <f>+F50</f>
        <v>-9.800037348108432</v>
      </c>
      <c r="C51" s="305">
        <f>+C11</f>
        <v>1.20363880786037</v>
      </c>
      <c r="D51" s="306">
        <f t="shared" si="0"/>
        <v>1.6936406752657915</v>
      </c>
      <c r="E51" s="308">
        <f>+B51*F3</f>
        <v>-0.4900018674054216</v>
      </c>
      <c r="F51" s="332">
        <f>+B51-D51</f>
        <v>-11.493678023374224</v>
      </c>
    </row>
    <row r="52" spans="1:6" ht="12.75">
      <c r="A52" s="314">
        <v>14</v>
      </c>
      <c r="B52" s="315">
        <f>+B50</f>
        <v>-8.187046228807679</v>
      </c>
      <c r="C52" s="316">
        <f>SUM(C50:C51)</f>
        <v>2.40727761572074</v>
      </c>
      <c r="D52" s="315">
        <f t="shared" si="0"/>
        <v>3.3066317945665453</v>
      </c>
      <c r="E52" s="317">
        <f>SUM(E50:E51)</f>
        <v>-0.8993541788458056</v>
      </c>
      <c r="F52" s="334">
        <f>+F51</f>
        <v>-11.493678023374224</v>
      </c>
    </row>
    <row r="53" spans="1:6" ht="12.75">
      <c r="A53" s="313"/>
      <c r="B53" s="306">
        <f>+F52</f>
        <v>-11.493678023374224</v>
      </c>
      <c r="C53" s="305">
        <f>+C11</f>
        <v>1.20363880786037</v>
      </c>
      <c r="D53" s="306">
        <f t="shared" si="0"/>
        <v>1.7783227090290812</v>
      </c>
      <c r="E53" s="308">
        <f>+B53*F3</f>
        <v>-0.5746839011687113</v>
      </c>
      <c r="F53" s="332">
        <f>+B53-D53</f>
        <v>-13.272000732403306</v>
      </c>
    </row>
    <row r="54" spans="1:6" ht="12.75">
      <c r="A54" s="313"/>
      <c r="B54" s="306">
        <f>+F53</f>
        <v>-13.272000732403306</v>
      </c>
      <c r="C54" s="305">
        <f>+C11</f>
        <v>1.20363880786037</v>
      </c>
      <c r="D54" s="306">
        <f t="shared" si="0"/>
        <v>1.8672388444805352</v>
      </c>
      <c r="E54" s="308">
        <f>+B54*F3</f>
        <v>-0.6636000366201653</v>
      </c>
      <c r="F54" s="332">
        <f>+B54-D54</f>
        <v>-15.139239576883842</v>
      </c>
    </row>
    <row r="55" spans="1:6" ht="12.75">
      <c r="A55" s="314">
        <v>15</v>
      </c>
      <c r="B55" s="315">
        <f>+B53</f>
        <v>-11.493678023374224</v>
      </c>
      <c r="C55" s="316">
        <f>SUM(C53:C54)</f>
        <v>2.40727761572074</v>
      </c>
      <c r="D55" s="315">
        <f t="shared" si="0"/>
        <v>3.6455615535096166</v>
      </c>
      <c r="E55" s="317">
        <f>SUM(E53:E54)</f>
        <v>-1.2382839377888766</v>
      </c>
      <c r="F55" s="334">
        <f>+F54</f>
        <v>-15.139239576883842</v>
      </c>
    </row>
    <row r="56" spans="1:6" ht="12.75">
      <c r="A56" s="272"/>
      <c r="B56" s="306">
        <f>+F55</f>
        <v>-15.139239576883842</v>
      </c>
      <c r="C56" s="305">
        <f>+C11</f>
        <v>1.20363880786037</v>
      </c>
      <c r="D56" s="306">
        <f t="shared" si="0"/>
        <v>1.960600786704562</v>
      </c>
      <c r="E56" s="308">
        <f>+B56*F3</f>
        <v>-0.7569619788441921</v>
      </c>
      <c r="F56" s="332">
        <f>+B56-D56</f>
        <v>-17.099840363588402</v>
      </c>
    </row>
    <row r="57" spans="1:6" ht="12.75">
      <c r="A57" s="272"/>
      <c r="B57" s="306">
        <f>+F56</f>
        <v>-17.099840363588402</v>
      </c>
      <c r="C57" s="305">
        <f>+C11</f>
        <v>1.20363880786037</v>
      </c>
      <c r="D57" s="306">
        <f t="shared" si="0"/>
        <v>2.0586308260397903</v>
      </c>
      <c r="E57" s="308">
        <f>+B57*F3</f>
        <v>-0.8549920181794202</v>
      </c>
      <c r="F57" s="332">
        <f>+B57-D57</f>
        <v>-19.158471189628195</v>
      </c>
    </row>
    <row r="58" spans="1:6" ht="12.75">
      <c r="A58" s="314">
        <v>16</v>
      </c>
      <c r="B58" s="315">
        <f>+B56</f>
        <v>-15.139239576883842</v>
      </c>
      <c r="C58" s="326">
        <f>SUM(C56:C57)</f>
        <v>2.40727761572074</v>
      </c>
      <c r="D58" s="315">
        <f t="shared" si="0"/>
        <v>4.019231612744353</v>
      </c>
      <c r="E58" s="317">
        <f>SUM(E56:E57)</f>
        <v>-1.6119539970236123</v>
      </c>
      <c r="F58" s="334">
        <f>+F57</f>
        <v>-19.158471189628195</v>
      </c>
    </row>
    <row r="59" spans="1:6" ht="12.75">
      <c r="A59" s="327"/>
      <c r="B59" s="328">
        <f>+F58</f>
        <v>-19.158471189628195</v>
      </c>
      <c r="C59" s="329">
        <f>+C11</f>
        <v>1.20363880786037</v>
      </c>
      <c r="D59" s="328">
        <f t="shared" si="0"/>
        <v>2.1615623673417796</v>
      </c>
      <c r="E59" s="330">
        <f>+B59*F3</f>
        <v>-0.9579235594814097</v>
      </c>
      <c r="F59" s="337">
        <f>+B59-D59</f>
        <v>-21.320033556969975</v>
      </c>
    </row>
    <row r="60" spans="1:6" ht="12.75">
      <c r="A60" s="331"/>
      <c r="B60" s="323">
        <f>+F59</f>
        <v>-21.320033556969975</v>
      </c>
      <c r="C60" s="324">
        <f>+C11</f>
        <v>1.20363880786037</v>
      </c>
      <c r="D60" s="323">
        <f t="shared" si="0"/>
        <v>2.2696404857088686</v>
      </c>
      <c r="E60" s="325">
        <f>+B60*F3</f>
        <v>-1.0660016778484989</v>
      </c>
      <c r="F60" s="336">
        <f>+B60-D60</f>
        <v>-23.589674042678844</v>
      </c>
    </row>
    <row r="61" spans="1:6" ht="12.75">
      <c r="A61" s="314">
        <v>17</v>
      </c>
      <c r="B61" s="315">
        <f>+B59</f>
        <v>-19.158471189628195</v>
      </c>
      <c r="C61" s="316">
        <f>SUM(C59:C60)</f>
        <v>2.40727761572074</v>
      </c>
      <c r="D61" s="315">
        <f t="shared" si="0"/>
        <v>4.431202853050649</v>
      </c>
      <c r="E61" s="317">
        <f>SUM(E59:E60)</f>
        <v>-2.023925237329909</v>
      </c>
      <c r="F61" s="334">
        <f>+F60</f>
        <v>-23.589674042678844</v>
      </c>
    </row>
    <row r="62" spans="1:6" ht="12.75">
      <c r="A62" s="313"/>
      <c r="B62" s="306">
        <f>+F61</f>
        <v>-23.589674042678844</v>
      </c>
      <c r="C62" s="305">
        <f>+C11</f>
        <v>1.20363880786037</v>
      </c>
      <c r="D62" s="306">
        <f t="shared" si="0"/>
        <v>2.383122509994312</v>
      </c>
      <c r="E62" s="308">
        <f>+B62*F3</f>
        <v>-1.1794837021339422</v>
      </c>
      <c r="F62" s="332">
        <f>+B62-D62</f>
        <v>-25.972796552673156</v>
      </c>
    </row>
    <row r="63" spans="1:6" ht="12.75">
      <c r="A63" s="313"/>
      <c r="B63" s="306">
        <f>+F62</f>
        <v>-25.972796552673156</v>
      </c>
      <c r="C63" s="305">
        <f>+C11</f>
        <v>1.20363880786037</v>
      </c>
      <c r="D63" s="306">
        <f t="shared" si="0"/>
        <v>2.5022786354940276</v>
      </c>
      <c r="E63" s="308">
        <f>+B63*F3</f>
        <v>-1.298639827633658</v>
      </c>
      <c r="F63" s="332">
        <f>+B63-D63</f>
        <v>-28.47507518816718</v>
      </c>
    </row>
    <row r="64" spans="1:6" ht="12.75">
      <c r="A64" s="314">
        <v>18</v>
      </c>
      <c r="B64" s="315">
        <f>+B62</f>
        <v>-23.589674042678844</v>
      </c>
      <c r="C64" s="316">
        <f>SUM(C62:C63)</f>
        <v>2.40727761572074</v>
      </c>
      <c r="D64" s="315">
        <f t="shared" si="0"/>
        <v>4.8854011454883395</v>
      </c>
      <c r="E64" s="317">
        <f>SUM(E62:E63)</f>
        <v>-2.4781235297676</v>
      </c>
      <c r="F64" s="334">
        <f>+F63</f>
        <v>-28.47507518816718</v>
      </c>
    </row>
    <row r="65" spans="1:6" ht="12.75">
      <c r="A65" s="313"/>
      <c r="B65" s="306">
        <f>+F64</f>
        <v>-28.47507518816718</v>
      </c>
      <c r="C65" s="305">
        <f>+C11</f>
        <v>1.20363880786037</v>
      </c>
      <c r="D65" s="306">
        <f t="shared" si="0"/>
        <v>2.6273925672687293</v>
      </c>
      <c r="E65" s="308">
        <f>+B65*F3</f>
        <v>-1.4237537594083591</v>
      </c>
      <c r="F65" s="332">
        <f>+B65-D65</f>
        <v>-31.10246775543591</v>
      </c>
    </row>
    <row r="66" spans="1:6" ht="12.75">
      <c r="A66" s="313"/>
      <c r="B66" s="306">
        <f>+F65</f>
        <v>-31.10246775543591</v>
      </c>
      <c r="C66" s="305">
        <f>+C11</f>
        <v>1.20363880786037</v>
      </c>
      <c r="D66" s="306">
        <f t="shared" si="0"/>
        <v>2.7587621956321655</v>
      </c>
      <c r="E66" s="308">
        <f>+B66*F3</f>
        <v>-1.5551233877717956</v>
      </c>
      <c r="F66" s="332">
        <f>+B66-D66</f>
        <v>-33.861229951068076</v>
      </c>
    </row>
    <row r="67" spans="1:6" ht="12.75">
      <c r="A67" s="314">
        <v>19</v>
      </c>
      <c r="B67" s="315">
        <f>+B65</f>
        <v>-28.47507518816718</v>
      </c>
      <c r="C67" s="316">
        <f>SUM(C65:C66)</f>
        <v>2.40727761572074</v>
      </c>
      <c r="D67" s="315">
        <f t="shared" si="0"/>
        <v>5.386154762900895</v>
      </c>
      <c r="E67" s="317">
        <f>SUM(E65:E66)</f>
        <v>-2.978877147180155</v>
      </c>
      <c r="F67" s="334">
        <f>+F66</f>
        <v>-33.861229951068076</v>
      </c>
    </row>
    <row r="68" spans="1:6" ht="12.75">
      <c r="A68" s="313"/>
      <c r="B68" s="306">
        <f>+F67</f>
        <v>-33.861229951068076</v>
      </c>
      <c r="C68" s="305">
        <f>+C11</f>
        <v>1.20363880786037</v>
      </c>
      <c r="D68" s="306">
        <f t="shared" si="0"/>
        <v>2.896700305413774</v>
      </c>
      <c r="E68" s="308">
        <f>+B68*F3</f>
        <v>-1.693061497553404</v>
      </c>
      <c r="F68" s="332">
        <f>+B68-D68</f>
        <v>-36.75793025648185</v>
      </c>
    </row>
    <row r="69" spans="1:6" ht="12.75">
      <c r="A69" s="313"/>
      <c r="B69" s="306">
        <f>+F68</f>
        <v>-36.75793025648185</v>
      </c>
      <c r="C69" s="305">
        <f>+C11</f>
        <v>1.20363880786037</v>
      </c>
      <c r="D69" s="306">
        <f t="shared" si="0"/>
        <v>3.0415353206844626</v>
      </c>
      <c r="E69" s="308">
        <f>+B69*F3</f>
        <v>-1.8378965128240925</v>
      </c>
      <c r="F69" s="332">
        <f>+B69-D69</f>
        <v>-39.79946557716631</v>
      </c>
    </row>
    <row r="70" spans="1:6" ht="12.75">
      <c r="A70" s="314">
        <v>20</v>
      </c>
      <c r="B70" s="315">
        <f>+B68</f>
        <v>-33.861229951068076</v>
      </c>
      <c r="C70" s="316">
        <f>SUM(C68:C69)</f>
        <v>2.40727761572074</v>
      </c>
      <c r="D70" s="315">
        <f t="shared" si="0"/>
        <v>5.938235626098236</v>
      </c>
      <c r="E70" s="317">
        <f>SUM(E68:E69)</f>
        <v>-3.5309580103774962</v>
      </c>
      <c r="F70" s="334">
        <f>+F69</f>
        <v>-39.79946557716631</v>
      </c>
    </row>
    <row r="72" ht="12.75">
      <c r="A72" s="15" t="s">
        <v>312</v>
      </c>
    </row>
    <row r="73" ht="12.75">
      <c r="A73" s="15" t="s">
        <v>313</v>
      </c>
    </row>
    <row r="74" ht="12.75">
      <c r="A74" s="15" t="s">
        <v>314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34">
      <selection activeCell="D43" sqref="D43"/>
    </sheetView>
  </sheetViews>
  <sheetFormatPr defaultColWidth="9.140625" defaultRowHeight="12.75"/>
  <cols>
    <col min="5" max="5" width="9.7109375" style="0" customWidth="1"/>
    <col min="6" max="6" width="11.140625" style="0" customWidth="1"/>
    <col min="7" max="7" width="9.421875" style="0" customWidth="1"/>
    <col min="8" max="8" width="9.7109375" style="0" customWidth="1"/>
    <col min="10" max="10" width="9.57421875" style="0" customWidth="1"/>
    <col min="11" max="11" width="10.00390625" style="0" customWidth="1"/>
    <col min="12" max="12" width="10.421875" style="0" customWidth="1"/>
    <col min="13" max="13" width="10.00390625" style="0" customWidth="1"/>
  </cols>
  <sheetData>
    <row r="1" spans="1:14" ht="12.75">
      <c r="A1" s="43" t="s">
        <v>51</v>
      </c>
      <c r="C1" s="9"/>
      <c r="D1" s="9"/>
      <c r="E1" s="9"/>
      <c r="F1" s="9"/>
      <c r="G1" s="9"/>
      <c r="H1" s="126" t="s">
        <v>56</v>
      </c>
      <c r="I1" s="9"/>
      <c r="J1" s="9"/>
      <c r="K1" s="9"/>
      <c r="L1" s="126" t="s">
        <v>53</v>
      </c>
      <c r="M1" s="9"/>
      <c r="N1" s="6"/>
    </row>
    <row r="2" spans="3:14" ht="12.75">
      <c r="C2" s="69"/>
      <c r="D2" s="70"/>
      <c r="E2" s="70"/>
      <c r="F2" s="71"/>
      <c r="G2" s="70"/>
      <c r="H2" s="70"/>
      <c r="I2" s="72"/>
      <c r="J2" s="70"/>
      <c r="K2" s="70"/>
      <c r="L2" s="70"/>
      <c r="M2" s="72"/>
      <c r="N2" s="70"/>
    </row>
    <row r="3" spans="7:14" ht="12.75">
      <c r="G3" s="126" t="s">
        <v>132</v>
      </c>
      <c r="H3" s="9"/>
      <c r="I3" s="9"/>
      <c r="J3" s="433" t="s">
        <v>26</v>
      </c>
      <c r="K3" s="9"/>
      <c r="L3" s="9"/>
      <c r="M3" s="9"/>
      <c r="N3" s="6"/>
    </row>
    <row r="4" ht="12.75">
      <c r="N4" s="6"/>
    </row>
    <row r="5" spans="1:6" ht="12.75">
      <c r="A5" s="15" t="s">
        <v>355</v>
      </c>
      <c r="B5" s="15"/>
      <c r="C5" s="15"/>
      <c r="D5" s="15"/>
      <c r="E5" s="15"/>
      <c r="F5" s="15"/>
    </row>
    <row r="7" ht="12.75">
      <c r="A7" s="15" t="s">
        <v>315</v>
      </c>
    </row>
    <row r="8" spans="1:13" ht="9" customHeight="1">
      <c r="A8" s="1"/>
      <c r="B8" s="14"/>
      <c r="C8" s="14"/>
      <c r="D8" s="14"/>
      <c r="E8" s="14"/>
      <c r="F8" s="2"/>
      <c r="G8" s="341"/>
      <c r="H8" s="14"/>
      <c r="I8" s="341"/>
      <c r="J8" s="14"/>
      <c r="K8" s="341"/>
      <c r="L8" s="14"/>
      <c r="M8" s="341"/>
    </row>
    <row r="9" spans="1:13" ht="9" customHeight="1">
      <c r="A9" s="3"/>
      <c r="B9" s="6"/>
      <c r="C9" s="338" t="s">
        <v>316</v>
      </c>
      <c r="D9" s="6"/>
      <c r="E9" s="6"/>
      <c r="F9" s="5"/>
      <c r="G9" s="272" t="s">
        <v>317</v>
      </c>
      <c r="H9" s="8" t="s">
        <v>319</v>
      </c>
      <c r="I9" s="272" t="s">
        <v>322</v>
      </c>
      <c r="J9" s="8" t="s">
        <v>325</v>
      </c>
      <c r="K9" s="272" t="s">
        <v>328</v>
      </c>
      <c r="L9" s="8" t="s">
        <v>331</v>
      </c>
      <c r="M9" s="272" t="s">
        <v>334</v>
      </c>
    </row>
    <row r="10" spans="1:13" ht="9" customHeight="1">
      <c r="A10" s="3"/>
      <c r="B10" s="6"/>
      <c r="C10" s="6"/>
      <c r="D10" s="6"/>
      <c r="E10" s="6"/>
      <c r="F10" s="5"/>
      <c r="G10" s="272" t="s">
        <v>318</v>
      </c>
      <c r="H10" s="8" t="s">
        <v>320</v>
      </c>
      <c r="I10" s="272" t="s">
        <v>323</v>
      </c>
      <c r="J10" s="8" t="s">
        <v>326</v>
      </c>
      <c r="K10" s="272" t="s">
        <v>329</v>
      </c>
      <c r="L10" s="8" t="s">
        <v>332</v>
      </c>
      <c r="M10" s="272" t="s">
        <v>99</v>
      </c>
    </row>
    <row r="11" spans="1:13" ht="9" customHeight="1">
      <c r="A11" s="3"/>
      <c r="B11" s="6"/>
      <c r="C11" s="6"/>
      <c r="D11" s="6"/>
      <c r="E11" s="6"/>
      <c r="F11" s="5"/>
      <c r="G11" s="304"/>
      <c r="H11" s="8" t="s">
        <v>321</v>
      </c>
      <c r="I11" s="272" t="s">
        <v>324</v>
      </c>
      <c r="J11" s="8" t="s">
        <v>320</v>
      </c>
      <c r="K11" s="272" t="s">
        <v>330</v>
      </c>
      <c r="L11" s="8" t="s">
        <v>333</v>
      </c>
      <c r="M11" s="272" t="s">
        <v>335</v>
      </c>
    </row>
    <row r="12" spans="1:13" ht="9" customHeight="1">
      <c r="A12" s="235"/>
      <c r="B12" s="9"/>
      <c r="C12" s="9"/>
      <c r="D12" s="9"/>
      <c r="E12" s="9"/>
      <c r="F12" s="10"/>
      <c r="G12" s="342"/>
      <c r="H12" s="339"/>
      <c r="I12" s="342"/>
      <c r="J12" s="91" t="s">
        <v>327</v>
      </c>
      <c r="K12" s="322"/>
      <c r="L12" s="339"/>
      <c r="M12" s="322" t="s">
        <v>333</v>
      </c>
    </row>
    <row r="13" spans="1:13" ht="11.25" customHeight="1">
      <c r="A13" s="343" t="s">
        <v>336</v>
      </c>
      <c r="B13" s="348"/>
      <c r="C13" s="348"/>
      <c r="D13" s="348"/>
      <c r="E13" s="348"/>
      <c r="F13" s="349"/>
      <c r="G13" s="394"/>
      <c r="H13" s="346"/>
      <c r="I13" s="345"/>
      <c r="J13" s="346"/>
      <c r="K13" s="345"/>
      <c r="L13" s="346"/>
      <c r="M13" s="352">
        <f>+L13*K13</f>
        <v>0</v>
      </c>
    </row>
    <row r="14" spans="1:13" ht="11.25" customHeight="1">
      <c r="A14" s="340" t="s">
        <v>338</v>
      </c>
      <c r="B14" s="47"/>
      <c r="C14" s="47"/>
      <c r="D14" s="47"/>
      <c r="E14" s="47"/>
      <c r="F14" s="350"/>
      <c r="G14" s="395"/>
      <c r="H14" s="347"/>
      <c r="I14" s="67"/>
      <c r="J14" s="347"/>
      <c r="K14" s="67"/>
      <c r="L14" s="347"/>
      <c r="M14" s="352">
        <f aca="true" t="shared" si="0" ref="M14:M22">+L14*K14</f>
        <v>0</v>
      </c>
    </row>
    <row r="15" spans="1:13" ht="11.25" customHeight="1">
      <c r="A15" s="343" t="s">
        <v>337</v>
      </c>
      <c r="B15" s="348"/>
      <c r="C15" s="348"/>
      <c r="D15" s="348"/>
      <c r="E15" s="348"/>
      <c r="F15" s="349"/>
      <c r="G15" s="394"/>
      <c r="H15" s="346"/>
      <c r="I15" s="345"/>
      <c r="J15" s="346"/>
      <c r="K15" s="345"/>
      <c r="L15" s="346"/>
      <c r="M15" s="352">
        <f t="shared" si="0"/>
        <v>0</v>
      </c>
    </row>
    <row r="16" spans="1:13" ht="11.25" customHeight="1">
      <c r="A16" s="340" t="s">
        <v>339</v>
      </c>
      <c r="B16" s="47"/>
      <c r="C16" s="47"/>
      <c r="D16" s="47"/>
      <c r="E16" s="47"/>
      <c r="F16" s="350"/>
      <c r="G16" s="395"/>
      <c r="H16" s="347"/>
      <c r="I16" s="67"/>
      <c r="J16" s="347"/>
      <c r="K16" s="67"/>
      <c r="L16" s="347"/>
      <c r="M16" s="352">
        <f t="shared" si="0"/>
        <v>0</v>
      </c>
    </row>
    <row r="17" spans="1:13" ht="11.25" customHeight="1">
      <c r="A17" s="343" t="s">
        <v>340</v>
      </c>
      <c r="B17" s="348"/>
      <c r="C17" s="348"/>
      <c r="D17" s="348"/>
      <c r="E17" s="348"/>
      <c r="F17" s="349"/>
      <c r="G17" s="394"/>
      <c r="H17" s="346"/>
      <c r="I17" s="345"/>
      <c r="J17" s="346"/>
      <c r="K17" s="345"/>
      <c r="L17" s="346"/>
      <c r="M17" s="352">
        <f t="shared" si="0"/>
        <v>0</v>
      </c>
    </row>
    <row r="18" spans="1:13" ht="11.25" customHeight="1">
      <c r="A18" s="340" t="s">
        <v>341</v>
      </c>
      <c r="B18" s="47"/>
      <c r="C18" s="47"/>
      <c r="D18" s="47"/>
      <c r="E18" s="47"/>
      <c r="F18" s="350"/>
      <c r="G18" s="395"/>
      <c r="H18" s="347"/>
      <c r="I18" s="67"/>
      <c r="J18" s="347"/>
      <c r="K18" s="67"/>
      <c r="L18" s="347"/>
      <c r="M18" s="352">
        <f t="shared" si="0"/>
        <v>0</v>
      </c>
    </row>
    <row r="19" spans="1:13" ht="11.25" customHeight="1">
      <c r="A19" s="343" t="s">
        <v>342</v>
      </c>
      <c r="B19" s="348"/>
      <c r="C19" s="348"/>
      <c r="D19" s="348"/>
      <c r="E19" s="348"/>
      <c r="F19" s="349"/>
      <c r="G19" s="394"/>
      <c r="H19" s="346"/>
      <c r="I19" s="345"/>
      <c r="J19" s="346"/>
      <c r="K19" s="345"/>
      <c r="L19" s="346"/>
      <c r="M19" s="352">
        <f t="shared" si="0"/>
        <v>0</v>
      </c>
    </row>
    <row r="20" spans="1:13" ht="11.25" customHeight="1">
      <c r="A20" s="340" t="s">
        <v>343</v>
      </c>
      <c r="B20" s="47"/>
      <c r="C20" s="47"/>
      <c r="D20" s="47"/>
      <c r="E20" s="47"/>
      <c r="F20" s="350"/>
      <c r="G20" s="395"/>
      <c r="H20" s="347"/>
      <c r="I20" s="67"/>
      <c r="J20" s="347"/>
      <c r="K20" s="67"/>
      <c r="L20" s="347"/>
      <c r="M20" s="352">
        <f t="shared" si="0"/>
        <v>0</v>
      </c>
    </row>
    <row r="21" spans="1:13" ht="11.25" customHeight="1">
      <c r="A21" s="343" t="s">
        <v>344</v>
      </c>
      <c r="B21" s="348"/>
      <c r="C21" s="348"/>
      <c r="D21" s="348"/>
      <c r="E21" s="348"/>
      <c r="F21" s="349"/>
      <c r="G21" s="394"/>
      <c r="H21" s="346"/>
      <c r="I21" s="345"/>
      <c r="J21" s="346"/>
      <c r="K21" s="345"/>
      <c r="L21" s="346"/>
      <c r="M21" s="352">
        <f t="shared" si="0"/>
        <v>0</v>
      </c>
    </row>
    <row r="22" spans="1:13" ht="11.25" customHeight="1" thickBot="1">
      <c r="A22" s="340" t="s">
        <v>345</v>
      </c>
      <c r="B22" s="47"/>
      <c r="C22" s="47"/>
      <c r="D22" s="47"/>
      <c r="E22" s="47"/>
      <c r="F22" s="350"/>
      <c r="G22" s="395"/>
      <c r="H22" s="347"/>
      <c r="I22" s="67"/>
      <c r="J22" s="347"/>
      <c r="K22" s="67"/>
      <c r="L22" s="347"/>
      <c r="M22" s="352">
        <f t="shared" si="0"/>
        <v>0</v>
      </c>
    </row>
    <row r="23" spans="1:13" ht="11.25" customHeight="1" thickBot="1">
      <c r="A23" s="351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97">
        <f>SUM(M13:M22)</f>
        <v>0</v>
      </c>
    </row>
    <row r="24" ht="11.25" customHeight="1"/>
    <row r="25" ht="11.25" customHeight="1" thickBot="1">
      <c r="A25" s="42" t="s">
        <v>346</v>
      </c>
    </row>
    <row r="26" spans="1:13" s="113" customFormat="1" ht="9" customHeight="1">
      <c r="A26" s="363"/>
      <c r="B26" s="356"/>
      <c r="C26" s="364"/>
      <c r="D26" s="365"/>
      <c r="E26" s="355"/>
      <c r="F26" s="356"/>
      <c r="G26" s="370" t="s">
        <v>349</v>
      </c>
      <c r="H26" s="355"/>
      <c r="I26" s="356"/>
      <c r="J26" s="370" t="s">
        <v>349</v>
      </c>
      <c r="K26" s="355"/>
      <c r="L26" s="356"/>
      <c r="M26" s="370" t="s">
        <v>349</v>
      </c>
    </row>
    <row r="27" spans="1:13" s="113" customFormat="1" ht="9" customHeight="1">
      <c r="A27" s="357"/>
      <c r="B27" s="200"/>
      <c r="C27" s="338" t="s">
        <v>347</v>
      </c>
      <c r="D27" s="366"/>
      <c r="E27" s="362" t="s">
        <v>348</v>
      </c>
      <c r="F27" s="200"/>
      <c r="G27" s="371" t="s">
        <v>350</v>
      </c>
      <c r="H27" s="362" t="s">
        <v>352</v>
      </c>
      <c r="I27" s="200"/>
      <c r="J27" s="371" t="s">
        <v>350</v>
      </c>
      <c r="K27" s="362" t="s">
        <v>353</v>
      </c>
      <c r="L27" s="200"/>
      <c r="M27" s="371" t="s">
        <v>350</v>
      </c>
    </row>
    <row r="28" spans="1:13" s="113" customFormat="1" ht="9" customHeight="1">
      <c r="A28" s="357"/>
      <c r="B28" s="200"/>
      <c r="C28" s="200"/>
      <c r="D28" s="366"/>
      <c r="E28" s="357"/>
      <c r="F28" s="200"/>
      <c r="G28" s="371" t="s">
        <v>351</v>
      </c>
      <c r="H28" s="357"/>
      <c r="I28" s="200"/>
      <c r="J28" s="371" t="s">
        <v>351</v>
      </c>
      <c r="K28" s="357"/>
      <c r="L28" s="200"/>
      <c r="M28" s="371" t="s">
        <v>351</v>
      </c>
    </row>
    <row r="29" spans="1:13" s="113" customFormat="1" ht="9" customHeight="1">
      <c r="A29" s="358"/>
      <c r="B29" s="339"/>
      <c r="C29" s="339"/>
      <c r="D29" s="359"/>
      <c r="E29" s="358"/>
      <c r="F29" s="339"/>
      <c r="G29" s="372" t="s">
        <v>354</v>
      </c>
      <c r="H29" s="358"/>
      <c r="I29" s="339"/>
      <c r="J29" s="372" t="s">
        <v>354</v>
      </c>
      <c r="K29" s="358"/>
      <c r="L29" s="339"/>
      <c r="M29" s="372" t="s">
        <v>354</v>
      </c>
    </row>
    <row r="30" spans="1:13" ht="11.25" customHeight="1">
      <c r="A30" s="367" t="s">
        <v>336</v>
      </c>
      <c r="B30" s="6"/>
      <c r="C30" s="6"/>
      <c r="D30" s="22"/>
      <c r="E30" s="21"/>
      <c r="F30" s="6"/>
      <c r="G30" s="373"/>
      <c r="H30" s="21"/>
      <c r="I30" s="6"/>
      <c r="J30" s="373"/>
      <c r="K30" s="21"/>
      <c r="L30" s="6"/>
      <c r="M30" s="373"/>
    </row>
    <row r="31" spans="1:13" ht="11.25" customHeight="1">
      <c r="A31" s="368" t="s">
        <v>338</v>
      </c>
      <c r="B31" s="13"/>
      <c r="C31" s="13"/>
      <c r="D31" s="23"/>
      <c r="E31" s="26"/>
      <c r="F31" s="13"/>
      <c r="G31" s="374"/>
      <c r="H31" s="26"/>
      <c r="I31" s="13"/>
      <c r="J31" s="374"/>
      <c r="K31" s="26"/>
      <c r="L31" s="13"/>
      <c r="M31" s="374"/>
    </row>
    <row r="32" spans="1:13" ht="11.25" customHeight="1">
      <c r="A32" s="367" t="s">
        <v>337</v>
      </c>
      <c r="B32" s="6"/>
      <c r="C32" s="6"/>
      <c r="D32" s="22"/>
      <c r="E32" s="21"/>
      <c r="F32" s="6"/>
      <c r="G32" s="373"/>
      <c r="H32" s="21"/>
      <c r="I32" s="6"/>
      <c r="J32" s="373"/>
      <c r="K32" s="21"/>
      <c r="L32" s="6"/>
      <c r="M32" s="373"/>
    </row>
    <row r="33" spans="1:13" ht="11.25" customHeight="1">
      <c r="A33" s="368" t="s">
        <v>339</v>
      </c>
      <c r="B33" s="13"/>
      <c r="C33" s="13"/>
      <c r="D33" s="23"/>
      <c r="E33" s="26"/>
      <c r="F33" s="13"/>
      <c r="G33" s="374"/>
      <c r="H33" s="26"/>
      <c r="I33" s="13"/>
      <c r="J33" s="374"/>
      <c r="K33" s="26"/>
      <c r="L33" s="13"/>
      <c r="M33" s="374"/>
    </row>
    <row r="34" spans="1:13" ht="11.25" customHeight="1">
      <c r="A34" s="367" t="s">
        <v>340</v>
      </c>
      <c r="B34" s="6"/>
      <c r="C34" s="6"/>
      <c r="D34" s="22"/>
      <c r="E34" s="21"/>
      <c r="F34" s="6"/>
      <c r="G34" s="373"/>
      <c r="H34" s="21"/>
      <c r="I34" s="6"/>
      <c r="J34" s="373"/>
      <c r="K34" s="21"/>
      <c r="L34" s="6"/>
      <c r="M34" s="373"/>
    </row>
    <row r="35" spans="1:13" ht="11.25" customHeight="1">
      <c r="A35" s="368" t="s">
        <v>341</v>
      </c>
      <c r="B35" s="13"/>
      <c r="C35" s="13"/>
      <c r="D35" s="23"/>
      <c r="E35" s="26"/>
      <c r="F35" s="13"/>
      <c r="G35" s="374"/>
      <c r="H35" s="26"/>
      <c r="I35" s="13"/>
      <c r="J35" s="374"/>
      <c r="K35" s="26"/>
      <c r="L35" s="13"/>
      <c r="M35" s="374"/>
    </row>
    <row r="36" spans="1:13" ht="11.25" customHeight="1">
      <c r="A36" s="367" t="s">
        <v>342</v>
      </c>
      <c r="B36" s="6"/>
      <c r="C36" s="6"/>
      <c r="D36" s="22"/>
      <c r="E36" s="21"/>
      <c r="F36" s="6"/>
      <c r="G36" s="373"/>
      <c r="H36" s="21"/>
      <c r="I36" s="6"/>
      <c r="J36" s="373"/>
      <c r="K36" s="21"/>
      <c r="L36" s="6"/>
      <c r="M36" s="373"/>
    </row>
    <row r="37" spans="1:13" ht="11.25" customHeight="1">
      <c r="A37" s="368" t="s">
        <v>343</v>
      </c>
      <c r="B37" s="13"/>
      <c r="C37" s="13"/>
      <c r="D37" s="23"/>
      <c r="E37" s="26"/>
      <c r="F37" s="13"/>
      <c r="G37" s="374"/>
      <c r="H37" s="26"/>
      <c r="I37" s="13"/>
      <c r="J37" s="374"/>
      <c r="K37" s="26"/>
      <c r="L37" s="13"/>
      <c r="M37" s="374"/>
    </row>
    <row r="38" spans="1:13" ht="11.25" customHeight="1">
      <c r="A38" s="367" t="s">
        <v>344</v>
      </c>
      <c r="B38" s="6"/>
      <c r="C38" s="6"/>
      <c r="D38" s="22"/>
      <c r="E38" s="21"/>
      <c r="F38" s="6"/>
      <c r="G38" s="373"/>
      <c r="H38" s="21"/>
      <c r="I38" s="6"/>
      <c r="J38" s="373"/>
      <c r="K38" s="21"/>
      <c r="L38" s="6"/>
      <c r="M38" s="373"/>
    </row>
    <row r="39" spans="1:13" ht="11.25" customHeight="1" thickBot="1">
      <c r="A39" s="369" t="s">
        <v>345</v>
      </c>
      <c r="B39" s="109"/>
      <c r="C39" s="109"/>
      <c r="D39" s="361"/>
      <c r="E39" s="360"/>
      <c r="F39" s="109"/>
      <c r="G39" s="375"/>
      <c r="H39" s="360"/>
      <c r="I39" s="109"/>
      <c r="J39" s="375"/>
      <c r="K39" s="360"/>
      <c r="L39" s="109"/>
      <c r="M39" s="375"/>
    </row>
    <row r="40" ht="11.25" customHeight="1">
      <c r="A40" s="436" t="s">
        <v>424</v>
      </c>
    </row>
    <row r="41" spans="1:13" ht="12.75" customHeight="1">
      <c r="A41" s="43" t="s">
        <v>51</v>
      </c>
      <c r="C41" s="9"/>
      <c r="D41" s="9"/>
      <c r="E41" s="9"/>
      <c r="F41" s="9"/>
      <c r="G41" s="9"/>
      <c r="H41" s="126" t="s">
        <v>56</v>
      </c>
      <c r="I41" s="9"/>
      <c r="J41" s="9"/>
      <c r="K41" s="9"/>
      <c r="L41" s="126" t="s">
        <v>53</v>
      </c>
      <c r="M41" s="9"/>
    </row>
    <row r="42" spans="3:13" ht="12.75" customHeight="1">
      <c r="C42" s="69"/>
      <c r="D42" s="70"/>
      <c r="E42" s="70"/>
      <c r="F42" s="71"/>
      <c r="G42" s="70"/>
      <c r="H42" s="70"/>
      <c r="I42" s="72"/>
      <c r="J42" s="70"/>
      <c r="K42" s="70"/>
      <c r="L42" s="70"/>
      <c r="M42" s="72"/>
    </row>
    <row r="43" spans="7:13" ht="12.75" customHeight="1">
      <c r="G43" s="126" t="s">
        <v>132</v>
      </c>
      <c r="H43" s="9"/>
      <c r="I43" s="9"/>
      <c r="J43" s="433" t="s">
        <v>26</v>
      </c>
      <c r="K43" s="9"/>
      <c r="L43" s="9"/>
      <c r="M43" s="9"/>
    </row>
    <row r="44" ht="12.75" customHeight="1"/>
    <row r="45" spans="1:6" ht="12.75" customHeight="1">
      <c r="A45" s="15" t="s">
        <v>356</v>
      </c>
      <c r="B45" s="15"/>
      <c r="C45" s="15"/>
      <c r="D45" s="15"/>
      <c r="E45" s="15"/>
      <c r="F45" s="15"/>
    </row>
    <row r="47" spans="1:8" ht="12.75">
      <c r="A47" s="15" t="s">
        <v>398</v>
      </c>
      <c r="H47" s="15" t="s">
        <v>399</v>
      </c>
    </row>
    <row r="48" spans="1:13" ht="12.75">
      <c r="A48" s="376" t="s">
        <v>357</v>
      </c>
      <c r="B48" s="2"/>
      <c r="C48" s="31" t="s">
        <v>358</v>
      </c>
      <c r="D48" s="377" t="s">
        <v>359</v>
      </c>
      <c r="E48" s="31" t="s">
        <v>349</v>
      </c>
      <c r="F48" s="327" t="s">
        <v>86</v>
      </c>
      <c r="H48" s="376" t="s">
        <v>357</v>
      </c>
      <c r="I48" s="2"/>
      <c r="J48" s="31" t="s">
        <v>358</v>
      </c>
      <c r="K48" s="377" t="s">
        <v>359</v>
      </c>
      <c r="L48" s="31" t="s">
        <v>349</v>
      </c>
      <c r="M48" s="327" t="s">
        <v>86</v>
      </c>
    </row>
    <row r="49" spans="1:13" ht="12.75">
      <c r="A49" s="235"/>
      <c r="B49" s="10"/>
      <c r="C49" s="91" t="s">
        <v>318</v>
      </c>
      <c r="D49" s="322"/>
      <c r="E49" s="91" t="s">
        <v>354</v>
      </c>
      <c r="F49" s="322" t="s">
        <v>354</v>
      </c>
      <c r="H49" s="235"/>
      <c r="I49" s="10"/>
      <c r="J49" s="91" t="s">
        <v>318</v>
      </c>
      <c r="K49" s="322"/>
      <c r="L49" s="91" t="s">
        <v>354</v>
      </c>
      <c r="M49" s="322" t="s">
        <v>354</v>
      </c>
    </row>
    <row r="50" spans="1:13" ht="12.75">
      <c r="A50" s="378" t="s">
        <v>360</v>
      </c>
      <c r="B50" s="349"/>
      <c r="C50" s="393"/>
      <c r="D50" s="345"/>
      <c r="E50" s="346"/>
      <c r="F50" s="55">
        <f>+E50*D50</f>
        <v>0</v>
      </c>
      <c r="H50" s="378" t="s">
        <v>360</v>
      </c>
      <c r="I50" s="349"/>
      <c r="J50" s="393"/>
      <c r="K50" s="345"/>
      <c r="L50" s="346"/>
      <c r="M50" s="55">
        <f aca="true" t="shared" si="1" ref="M50:M59">+L50*K50</f>
        <v>0</v>
      </c>
    </row>
    <row r="51" spans="1:13" ht="12.75">
      <c r="A51" s="379" t="s">
        <v>361</v>
      </c>
      <c r="B51" s="350"/>
      <c r="C51" s="47"/>
      <c r="D51" s="67"/>
      <c r="E51" s="347"/>
      <c r="F51" s="408">
        <f aca="true" t="shared" si="2" ref="F51:F59">+E51*D51</f>
        <v>0</v>
      </c>
      <c r="H51" s="379" t="s">
        <v>361</v>
      </c>
      <c r="I51" s="350"/>
      <c r="J51" s="47"/>
      <c r="K51" s="67"/>
      <c r="L51" s="347"/>
      <c r="M51" s="408">
        <f t="shared" si="1"/>
        <v>0</v>
      </c>
    </row>
    <row r="52" spans="1:13" ht="12.75">
      <c r="A52" s="378" t="s">
        <v>362</v>
      </c>
      <c r="B52" s="349"/>
      <c r="C52" s="393"/>
      <c r="D52" s="345"/>
      <c r="E52" s="346"/>
      <c r="F52" s="55">
        <f t="shared" si="2"/>
        <v>0</v>
      </c>
      <c r="H52" s="378" t="s">
        <v>362</v>
      </c>
      <c r="I52" s="349"/>
      <c r="J52" s="393"/>
      <c r="K52" s="345"/>
      <c r="L52" s="346"/>
      <c r="M52" s="55">
        <f t="shared" si="1"/>
        <v>0</v>
      </c>
    </row>
    <row r="53" spans="1:13" ht="12.75">
      <c r="A53" s="379" t="s">
        <v>363</v>
      </c>
      <c r="B53" s="350"/>
      <c r="C53" s="47"/>
      <c r="D53" s="67"/>
      <c r="E53" s="347"/>
      <c r="F53" s="408">
        <f t="shared" si="2"/>
        <v>0</v>
      </c>
      <c r="H53" s="379" t="s">
        <v>363</v>
      </c>
      <c r="I53" s="350"/>
      <c r="J53" s="47"/>
      <c r="K53" s="67"/>
      <c r="L53" s="347"/>
      <c r="M53" s="408">
        <f t="shared" si="1"/>
        <v>0</v>
      </c>
    </row>
    <row r="54" spans="1:13" ht="12.75">
      <c r="A54" s="378" t="s">
        <v>364</v>
      </c>
      <c r="B54" s="349"/>
      <c r="C54" s="393"/>
      <c r="D54" s="345"/>
      <c r="E54" s="346"/>
      <c r="F54" s="55">
        <f t="shared" si="2"/>
        <v>0</v>
      </c>
      <c r="H54" s="378" t="s">
        <v>364</v>
      </c>
      <c r="I54" s="349"/>
      <c r="J54" s="393"/>
      <c r="K54" s="345"/>
      <c r="L54" s="346"/>
      <c r="M54" s="55">
        <f t="shared" si="1"/>
        <v>0</v>
      </c>
    </row>
    <row r="55" spans="1:13" ht="12.75">
      <c r="A55" s="379" t="s">
        <v>365</v>
      </c>
      <c r="B55" s="350"/>
      <c r="C55" s="47"/>
      <c r="D55" s="67"/>
      <c r="E55" s="347"/>
      <c r="F55" s="408">
        <f t="shared" si="2"/>
        <v>0</v>
      </c>
      <c r="H55" s="379" t="s">
        <v>365</v>
      </c>
      <c r="I55" s="350"/>
      <c r="J55" s="47"/>
      <c r="K55" s="67"/>
      <c r="L55" s="347"/>
      <c r="M55" s="408">
        <f t="shared" si="1"/>
        <v>0</v>
      </c>
    </row>
    <row r="56" spans="1:13" ht="12.75">
      <c r="A56" s="378" t="s">
        <v>366</v>
      </c>
      <c r="B56" s="349"/>
      <c r="C56" s="393"/>
      <c r="D56" s="345"/>
      <c r="E56" s="346"/>
      <c r="F56" s="55">
        <f t="shared" si="2"/>
        <v>0</v>
      </c>
      <c r="H56" s="378" t="s">
        <v>366</v>
      </c>
      <c r="I56" s="349"/>
      <c r="J56" s="393"/>
      <c r="K56" s="345"/>
      <c r="L56" s="346"/>
      <c r="M56" s="55">
        <f t="shared" si="1"/>
        <v>0</v>
      </c>
    </row>
    <row r="57" spans="1:13" ht="12.75">
      <c r="A57" s="379" t="s">
        <v>367</v>
      </c>
      <c r="B57" s="350"/>
      <c r="C57" s="47"/>
      <c r="D57" s="67"/>
      <c r="E57" s="347"/>
      <c r="F57" s="408">
        <f t="shared" si="2"/>
        <v>0</v>
      </c>
      <c r="H57" s="379" t="s">
        <v>367</v>
      </c>
      <c r="I57" s="350"/>
      <c r="J57" s="47"/>
      <c r="K57" s="67"/>
      <c r="L57" s="347"/>
      <c r="M57" s="408">
        <f t="shared" si="1"/>
        <v>0</v>
      </c>
    </row>
    <row r="58" spans="1:13" ht="12.75">
      <c r="A58" s="378" t="s">
        <v>368</v>
      </c>
      <c r="B58" s="349"/>
      <c r="C58" s="393"/>
      <c r="D58" s="345"/>
      <c r="E58" s="346"/>
      <c r="F58" s="55">
        <f t="shared" si="2"/>
        <v>0</v>
      </c>
      <c r="H58" s="378" t="s">
        <v>368</v>
      </c>
      <c r="I58" s="349"/>
      <c r="J58" s="393"/>
      <c r="K58" s="345"/>
      <c r="L58" s="346"/>
      <c r="M58" s="55">
        <f t="shared" si="1"/>
        <v>0</v>
      </c>
    </row>
    <row r="59" spans="1:13" ht="13.5" thickBot="1">
      <c r="A59" s="379" t="s">
        <v>369</v>
      </c>
      <c r="B59" s="350"/>
      <c r="C59" s="47"/>
      <c r="D59" s="67"/>
      <c r="E59" s="347"/>
      <c r="F59" s="408">
        <f t="shared" si="2"/>
        <v>0</v>
      </c>
      <c r="H59" s="379" t="s">
        <v>369</v>
      </c>
      <c r="I59" s="350"/>
      <c r="J59" s="47"/>
      <c r="K59" s="67"/>
      <c r="L59" s="347"/>
      <c r="M59" s="408">
        <f t="shared" si="1"/>
        <v>0</v>
      </c>
    </row>
    <row r="60" spans="1:13" ht="13.5" thickBot="1">
      <c r="A60" s="344" t="s">
        <v>21</v>
      </c>
      <c r="B60" s="13"/>
      <c r="C60" s="13"/>
      <c r="D60" s="13"/>
      <c r="E60" s="13"/>
      <c r="F60" s="407">
        <f>SUM(F50:F59)</f>
        <v>0</v>
      </c>
      <c r="H60" s="344" t="s">
        <v>21</v>
      </c>
      <c r="I60" s="13"/>
      <c r="J60" s="13"/>
      <c r="K60" s="13"/>
      <c r="L60" s="13"/>
      <c r="M60" s="407">
        <f>SUM(M50:M59)</f>
        <v>0</v>
      </c>
    </row>
    <row r="62" spans="1:8" ht="12.75">
      <c r="A62" s="15" t="s">
        <v>396</v>
      </c>
      <c r="H62" s="15" t="s">
        <v>397</v>
      </c>
    </row>
    <row r="63" spans="1:13" ht="12.75">
      <c r="A63" s="1"/>
      <c r="B63" s="2"/>
      <c r="C63" s="1"/>
      <c r="D63" s="14"/>
      <c r="E63" s="2"/>
      <c r="F63" s="341"/>
      <c r="H63" s="1"/>
      <c r="I63" s="14"/>
      <c r="J63" s="14"/>
      <c r="K63" s="1"/>
      <c r="L63" s="14"/>
      <c r="M63" s="2"/>
    </row>
    <row r="64" spans="1:13" ht="12.75">
      <c r="A64" s="384" t="s">
        <v>370</v>
      </c>
      <c r="B64" s="353"/>
      <c r="C64" s="3"/>
      <c r="D64" s="382" t="s">
        <v>371</v>
      </c>
      <c r="E64" s="353"/>
      <c r="F64" s="386" t="s">
        <v>372</v>
      </c>
      <c r="G64" s="113"/>
      <c r="H64" s="235"/>
      <c r="I64" s="383" t="s">
        <v>373</v>
      </c>
      <c r="J64" s="9"/>
      <c r="K64" s="235"/>
      <c r="L64" s="383" t="s">
        <v>374</v>
      </c>
      <c r="M64" s="10"/>
    </row>
    <row r="65" spans="1:13" ht="12.75">
      <c r="A65" s="385"/>
      <c r="B65" s="354"/>
      <c r="C65" s="235"/>
      <c r="D65" s="383"/>
      <c r="E65" s="354"/>
      <c r="F65" s="322" t="s">
        <v>354</v>
      </c>
      <c r="G65" s="113"/>
      <c r="H65" s="396" t="s">
        <v>370</v>
      </c>
      <c r="I65" s="381"/>
      <c r="J65" s="313" t="s">
        <v>378</v>
      </c>
      <c r="K65" s="396" t="s">
        <v>370</v>
      </c>
      <c r="L65" s="381"/>
      <c r="M65" s="313" t="s">
        <v>378</v>
      </c>
    </row>
    <row r="66" spans="1:13" ht="12.75">
      <c r="A66" s="340" t="s">
        <v>385</v>
      </c>
      <c r="B66" s="387"/>
      <c r="C66" s="379"/>
      <c r="D66" s="388"/>
      <c r="E66" s="389"/>
      <c r="F66" s="56"/>
      <c r="G66" s="113"/>
      <c r="H66" s="235"/>
      <c r="I66" s="10"/>
      <c r="J66" s="342" t="s">
        <v>354</v>
      </c>
      <c r="K66" s="235"/>
      <c r="L66" s="10"/>
      <c r="M66" s="342" t="s">
        <v>354</v>
      </c>
    </row>
    <row r="67" spans="1:13" ht="12.75">
      <c r="A67" s="343" t="s">
        <v>386</v>
      </c>
      <c r="B67" s="353"/>
      <c r="C67" s="378"/>
      <c r="D67" s="390"/>
      <c r="E67" s="391"/>
      <c r="F67" s="405"/>
      <c r="G67" s="113"/>
      <c r="H67" s="3"/>
      <c r="I67" s="5"/>
      <c r="J67" s="304"/>
      <c r="K67" s="3"/>
      <c r="L67" s="5"/>
      <c r="M67" s="114"/>
    </row>
    <row r="68" spans="1:13" ht="12.75">
      <c r="A68" s="340" t="s">
        <v>387</v>
      </c>
      <c r="B68" s="387"/>
      <c r="C68" s="379"/>
      <c r="D68" s="388"/>
      <c r="E68" s="389"/>
      <c r="F68" s="56"/>
      <c r="G68" s="113"/>
      <c r="H68" s="340" t="s">
        <v>375</v>
      </c>
      <c r="I68" s="12"/>
      <c r="J68" s="56"/>
      <c r="K68" s="340" t="s">
        <v>379</v>
      </c>
      <c r="L68" s="12"/>
      <c r="M68" s="56"/>
    </row>
    <row r="69" spans="1:13" ht="12.75">
      <c r="A69" s="340" t="s">
        <v>388</v>
      </c>
      <c r="B69" s="12"/>
      <c r="C69" s="39"/>
      <c r="D69" s="47"/>
      <c r="E69" s="350"/>
      <c r="F69" s="56"/>
      <c r="H69" s="343" t="s">
        <v>376</v>
      </c>
      <c r="I69" s="5"/>
      <c r="J69" s="405"/>
      <c r="K69" s="343" t="s">
        <v>380</v>
      </c>
      <c r="L69" s="5"/>
      <c r="M69" s="405"/>
    </row>
    <row r="70" spans="1:13" ht="12.75">
      <c r="A70" s="343"/>
      <c r="B70" s="5"/>
      <c r="C70" s="392"/>
      <c r="D70" s="348"/>
      <c r="E70" s="349"/>
      <c r="F70" s="405"/>
      <c r="H70" s="340" t="s">
        <v>377</v>
      </c>
      <c r="I70" s="12"/>
      <c r="J70" s="56"/>
      <c r="K70" s="340" t="s">
        <v>381</v>
      </c>
      <c r="L70" s="12"/>
      <c r="M70" s="56"/>
    </row>
    <row r="71" spans="1:13" ht="12.75">
      <c r="A71" s="340"/>
      <c r="B71" s="12"/>
      <c r="C71" s="39"/>
      <c r="D71" s="47"/>
      <c r="E71" s="350"/>
      <c r="F71" s="56"/>
      <c r="H71" s="11"/>
      <c r="I71" s="12"/>
      <c r="J71" s="56"/>
      <c r="K71" s="340" t="s">
        <v>382</v>
      </c>
      <c r="L71" s="12"/>
      <c r="M71" s="56"/>
    </row>
    <row r="72" spans="1:13" ht="12.75">
      <c r="A72" s="343"/>
      <c r="B72" s="5"/>
      <c r="C72" s="392"/>
      <c r="D72" s="348"/>
      <c r="E72" s="349"/>
      <c r="F72" s="405"/>
      <c r="H72" s="11"/>
      <c r="I72" s="12"/>
      <c r="J72" s="56"/>
      <c r="K72" s="340" t="s">
        <v>383</v>
      </c>
      <c r="L72" s="12"/>
      <c r="M72" s="56"/>
    </row>
    <row r="73" spans="1:13" ht="13.5" thickBot="1">
      <c r="A73" s="340"/>
      <c r="B73" s="12"/>
      <c r="C73" s="39"/>
      <c r="D73" s="47"/>
      <c r="E73" s="350"/>
      <c r="F73" s="406"/>
      <c r="H73" s="11"/>
      <c r="I73" s="12"/>
      <c r="J73" s="406"/>
      <c r="K73" s="340" t="s">
        <v>384</v>
      </c>
      <c r="L73" s="12"/>
      <c r="M73" s="406"/>
    </row>
    <row r="74" spans="1:13" ht="13.5" thickBot="1">
      <c r="A74" s="351" t="s">
        <v>86</v>
      </c>
      <c r="B74" s="12"/>
      <c r="C74" s="11"/>
      <c r="D74" s="13"/>
      <c r="E74" s="13"/>
      <c r="F74" s="407">
        <f>SUM(F66:F73)</f>
        <v>0</v>
      </c>
      <c r="H74" s="380" t="s">
        <v>86</v>
      </c>
      <c r="I74" s="9"/>
      <c r="J74" s="407">
        <f>SUM(J68:J73)</f>
        <v>0</v>
      </c>
      <c r="K74" s="398" t="s">
        <v>86</v>
      </c>
      <c r="L74" s="9"/>
      <c r="M74" s="407">
        <f>SUM(M68:M73)</f>
        <v>0</v>
      </c>
    </row>
    <row r="75" ht="12.75">
      <c r="A75" s="436" t="s">
        <v>424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20">
      <selection activeCell="G37" sqref="G37"/>
    </sheetView>
  </sheetViews>
  <sheetFormatPr defaultColWidth="9.140625" defaultRowHeight="12.75"/>
  <cols>
    <col min="1" max="1" width="5.28125" style="0" customWidth="1"/>
    <col min="7" max="7" width="10.00390625" style="0" customWidth="1"/>
    <col min="9" max="9" width="10.140625" style="0" customWidth="1"/>
    <col min="10" max="10" width="9.8515625" style="0" customWidth="1"/>
    <col min="12" max="12" width="6.8515625" style="0" customWidth="1"/>
    <col min="13" max="13" width="5.421875" style="0" customWidth="1"/>
    <col min="14" max="14" width="17.7109375" style="0" customWidth="1"/>
  </cols>
  <sheetData>
    <row r="1" spans="1:6" ht="12.75">
      <c r="A1" s="15" t="s">
        <v>253</v>
      </c>
      <c r="D1" s="15" t="s">
        <v>255</v>
      </c>
      <c r="E1" s="15"/>
      <c r="F1" s="15"/>
    </row>
    <row r="2" spans="1:4" ht="12.75">
      <c r="A2" s="15"/>
      <c r="D2" t="s">
        <v>254</v>
      </c>
    </row>
    <row r="4" spans="1:14" ht="12.75">
      <c r="A4" s="43" t="s">
        <v>49</v>
      </c>
      <c r="C4" s="9"/>
      <c r="D4" s="9"/>
      <c r="E4" s="9"/>
      <c r="F4" s="9"/>
      <c r="G4" s="43" t="s">
        <v>48</v>
      </c>
      <c r="H4" s="9"/>
      <c r="I4" s="9"/>
      <c r="J4" s="9"/>
      <c r="K4" s="43" t="s">
        <v>50</v>
      </c>
      <c r="M4" s="9"/>
      <c r="N4" s="9"/>
    </row>
    <row r="6" spans="1:14" ht="12.75">
      <c r="A6" s="255" t="s">
        <v>33</v>
      </c>
      <c r="B6" s="144" t="s">
        <v>134</v>
      </c>
      <c r="C6" s="62"/>
      <c r="D6" s="231"/>
      <c r="E6" s="147"/>
      <c r="F6" s="147"/>
      <c r="G6" s="231" t="s">
        <v>33</v>
      </c>
      <c r="H6" s="147" t="s">
        <v>135</v>
      </c>
      <c r="I6" s="147"/>
      <c r="J6" s="147"/>
      <c r="K6" s="147"/>
      <c r="L6" s="210" t="s">
        <v>258</v>
      </c>
      <c r="M6" s="172" t="s">
        <v>60</v>
      </c>
      <c r="N6" s="430">
        <f>+Foglio4!J17</f>
        <v>0</v>
      </c>
    </row>
    <row r="7" spans="1:14" ht="12.75">
      <c r="A7" s="254" t="s">
        <v>29</v>
      </c>
      <c r="B7" s="159" t="s">
        <v>41</v>
      </c>
      <c r="C7" s="159"/>
      <c r="D7" s="159"/>
      <c r="E7" s="159"/>
      <c r="F7" s="159"/>
      <c r="G7" s="159"/>
      <c r="H7" s="159"/>
      <c r="I7" s="159"/>
      <c r="J7" s="159"/>
      <c r="K7" s="159"/>
      <c r="L7" s="210" t="s">
        <v>259</v>
      </c>
      <c r="M7" s="172" t="s">
        <v>60</v>
      </c>
      <c r="N7" s="233">
        <f>+Foglio4!J16</f>
        <v>0</v>
      </c>
    </row>
    <row r="8" spans="1:14" ht="12.75">
      <c r="A8" s="32"/>
      <c r="B8" s="173" t="s">
        <v>31</v>
      </c>
      <c r="C8" s="59"/>
      <c r="D8" s="59"/>
      <c r="E8" s="59"/>
      <c r="F8" s="59"/>
      <c r="G8" s="59"/>
      <c r="H8" s="59"/>
      <c r="I8" s="59"/>
      <c r="J8" s="59"/>
      <c r="K8" s="59"/>
      <c r="L8" s="149"/>
      <c r="M8" s="149"/>
      <c r="N8" s="232"/>
    </row>
    <row r="9" spans="1:14" ht="12.75">
      <c r="A9" s="254" t="s">
        <v>30</v>
      </c>
      <c r="B9" s="252" t="s">
        <v>257</v>
      </c>
      <c r="C9" s="159" t="s">
        <v>32</v>
      </c>
      <c r="D9" s="159"/>
      <c r="E9" s="159"/>
      <c r="F9" s="159"/>
      <c r="G9" s="159"/>
      <c r="H9" s="159"/>
      <c r="I9" s="159"/>
      <c r="J9" s="159"/>
      <c r="K9" s="159"/>
      <c r="L9" s="210" t="s">
        <v>260</v>
      </c>
      <c r="M9" s="172" t="s">
        <v>60</v>
      </c>
      <c r="N9" s="233">
        <f>+N7-N6</f>
        <v>0</v>
      </c>
    </row>
    <row r="10" spans="1:14" ht="12.75">
      <c r="A10" s="204"/>
      <c r="B10" s="59"/>
      <c r="C10" s="59"/>
      <c r="D10" s="205"/>
      <c r="E10" s="59"/>
      <c r="F10" s="59"/>
      <c r="G10" s="205"/>
      <c r="H10" s="59"/>
      <c r="I10" s="59"/>
      <c r="J10" s="59"/>
      <c r="K10" s="59"/>
      <c r="L10" s="59"/>
      <c r="M10" s="149"/>
      <c r="N10" s="206"/>
    </row>
    <row r="11" spans="1:14" ht="12.75">
      <c r="A11" s="36" t="s">
        <v>34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46"/>
      <c r="N11" s="248"/>
    </row>
    <row r="12" spans="1:14" ht="12.7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"/>
      <c r="N12" s="234"/>
    </row>
    <row r="13" spans="1:14" ht="15">
      <c r="A13" s="3"/>
      <c r="B13" s="6"/>
      <c r="C13" s="121" t="s">
        <v>35</v>
      </c>
      <c r="D13" s="124"/>
      <c r="E13" s="124"/>
      <c r="F13" s="123" t="s">
        <v>36</v>
      </c>
      <c r="G13" s="236" t="s">
        <v>261</v>
      </c>
      <c r="H13" s="122"/>
      <c r="I13" s="125" t="s">
        <v>44</v>
      </c>
      <c r="J13" s="260" t="e">
        <f>+N9/N7*100</f>
        <v>#DIV/0!</v>
      </c>
      <c r="K13" s="6"/>
      <c r="L13" s="6"/>
      <c r="M13" s="6"/>
      <c r="N13" s="5"/>
    </row>
    <row r="14" spans="1:14" ht="12.75">
      <c r="A14" s="23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6" spans="1:14" ht="12.75">
      <c r="A16" s="242" t="s">
        <v>256</v>
      </c>
      <c r="B16" s="243"/>
      <c r="C16" s="243"/>
      <c r="D16" s="243"/>
      <c r="E16" s="243"/>
      <c r="F16" s="243"/>
      <c r="G16" s="244"/>
      <c r="H16" s="243"/>
      <c r="I16" s="243"/>
      <c r="J16" s="243"/>
      <c r="K16" s="243"/>
      <c r="L16" s="245"/>
      <c r="M16" s="246"/>
      <c r="N16" s="247"/>
    </row>
    <row r="17" spans="1:14" ht="12.75">
      <c r="A17" s="249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175" t="s">
        <v>251</v>
      </c>
      <c r="M17" s="172" t="s">
        <v>60</v>
      </c>
      <c r="N17" s="233">
        <f>+Foglio4!B33</f>
        <v>0</v>
      </c>
    </row>
    <row r="18" spans="1:14" ht="12.7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174" t="s">
        <v>252</v>
      </c>
      <c r="M18" s="172" t="s">
        <v>60</v>
      </c>
      <c r="N18" s="233">
        <f>+Foglio4!J33</f>
        <v>0</v>
      </c>
    </row>
    <row r="19" spans="1:14" ht="15">
      <c r="A19" s="3"/>
      <c r="B19" s="6"/>
      <c r="C19" s="121" t="s">
        <v>37</v>
      </c>
      <c r="D19" s="124"/>
      <c r="E19" s="124"/>
      <c r="F19" s="123" t="s">
        <v>38</v>
      </c>
      <c r="G19" s="236" t="s">
        <v>250</v>
      </c>
      <c r="H19" s="238"/>
      <c r="I19" s="125" t="s">
        <v>44</v>
      </c>
      <c r="J19" s="260" t="e">
        <f>+N17/N18*100</f>
        <v>#DIV/0!</v>
      </c>
      <c r="K19" s="6"/>
      <c r="L19" s="207"/>
      <c r="M19" s="59"/>
      <c r="N19" s="232"/>
    </row>
    <row r="20" spans="1:14" ht="12.75">
      <c r="A20" s="235"/>
      <c r="B20" s="9"/>
      <c r="C20" s="140"/>
      <c r="D20" s="140"/>
      <c r="E20" s="140"/>
      <c r="F20" s="140"/>
      <c r="G20" s="237"/>
      <c r="H20" s="140"/>
      <c r="I20" s="140"/>
      <c r="J20" s="140"/>
      <c r="K20" s="9"/>
      <c r="L20" s="9"/>
      <c r="M20" s="9"/>
      <c r="N20" s="10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207"/>
      <c r="M21" s="149"/>
      <c r="N21" s="239"/>
    </row>
    <row r="22" spans="1:14" ht="12.75">
      <c r="A22" s="284" t="s">
        <v>420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</row>
    <row r="23" spans="1:14" ht="12.75">
      <c r="A23" s="288"/>
      <c r="B23" s="289"/>
      <c r="C23" s="14"/>
      <c r="D23" s="14"/>
      <c r="E23" s="14"/>
      <c r="F23" s="14"/>
      <c r="G23" s="14"/>
      <c r="H23" s="14"/>
      <c r="I23" s="14"/>
      <c r="J23" s="14"/>
      <c r="K23" s="14"/>
      <c r="L23" s="143"/>
      <c r="M23" s="143"/>
      <c r="N23" s="287"/>
    </row>
    <row r="24" spans="1:14" ht="15">
      <c r="A24" s="250"/>
      <c r="B24" s="283"/>
      <c r="C24" s="121" t="s">
        <v>39</v>
      </c>
      <c r="D24" s="124"/>
      <c r="E24" s="124"/>
      <c r="F24" s="123" t="s">
        <v>40</v>
      </c>
      <c r="G24" s="236"/>
      <c r="H24" s="238"/>
      <c r="I24" s="125" t="s">
        <v>44</v>
      </c>
      <c r="J24" s="434">
        <f>+Foglio14!O37</f>
        <v>0</v>
      </c>
      <c r="K24" s="6"/>
      <c r="L24" s="149"/>
      <c r="M24" s="149"/>
      <c r="N24" s="240"/>
    </row>
    <row r="25" spans="1:14" ht="12.75">
      <c r="A25" s="290"/>
      <c r="B25" s="9"/>
      <c r="C25" s="140"/>
      <c r="D25" s="140"/>
      <c r="E25" s="140"/>
      <c r="F25" s="140"/>
      <c r="G25" s="140"/>
      <c r="H25" s="140"/>
      <c r="I25" s="140"/>
      <c r="J25" s="140"/>
      <c r="K25" s="140"/>
      <c r="L25" s="153"/>
      <c r="M25" s="153"/>
      <c r="N25" s="291"/>
    </row>
    <row r="27" spans="1:14" ht="12.75">
      <c r="A27" s="1" t="s">
        <v>408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3"/>
      <c r="M27" s="143"/>
      <c r="N27" s="287"/>
    </row>
    <row r="28" spans="1:14" ht="15">
      <c r="A28" s="3"/>
      <c r="B28" s="6"/>
      <c r="C28" s="253" t="s">
        <v>42</v>
      </c>
      <c r="D28" s="47"/>
      <c r="E28" s="47"/>
      <c r="F28" s="176" t="s">
        <v>43</v>
      </c>
      <c r="G28" s="261" t="s">
        <v>45</v>
      </c>
      <c r="H28" s="47"/>
      <c r="I28" s="177" t="s">
        <v>44</v>
      </c>
      <c r="J28" s="260" t="e">
        <f>+J13+J19+J24</f>
        <v>#DIV/0!</v>
      </c>
      <c r="K28" s="6"/>
      <c r="L28" s="6"/>
      <c r="M28" s="6"/>
      <c r="N28" s="5"/>
    </row>
    <row r="29" spans="1:15" ht="12.75">
      <c r="A29" s="235"/>
      <c r="B29" s="9"/>
      <c r="C29" s="9"/>
      <c r="D29" s="9"/>
      <c r="E29" s="9"/>
      <c r="F29" s="9"/>
      <c r="G29" s="9"/>
      <c r="H29" s="9"/>
      <c r="I29" s="9"/>
      <c r="J29" s="9"/>
      <c r="K29" s="9"/>
      <c r="L29" s="153"/>
      <c r="M29" s="153"/>
      <c r="N29" s="291"/>
      <c r="O29" s="6"/>
    </row>
    <row r="30" spans="1:14" ht="12.75">
      <c r="A30" s="1"/>
      <c r="B30" s="14"/>
      <c r="C30" s="14"/>
      <c r="D30" s="2"/>
      <c r="E30" s="1"/>
      <c r="F30" s="14"/>
      <c r="G30" s="14"/>
      <c r="H30" s="14"/>
      <c r="I30" s="2"/>
      <c r="J30" s="1"/>
      <c r="K30" s="14"/>
      <c r="L30" s="14"/>
      <c r="M30" s="14"/>
      <c r="N30" s="2"/>
    </row>
    <row r="31" spans="1:14" ht="12.75">
      <c r="A31" s="3"/>
      <c r="B31" s="6"/>
      <c r="C31" s="6"/>
      <c r="D31" s="5"/>
      <c r="E31" s="3"/>
      <c r="F31" s="6"/>
      <c r="G31" s="6"/>
      <c r="H31" s="6"/>
      <c r="I31" s="5"/>
      <c r="J31" s="3"/>
      <c r="K31" s="6"/>
      <c r="L31" s="6"/>
      <c r="M31" s="6"/>
      <c r="N31" s="5"/>
    </row>
    <row r="32" spans="1:14" ht="12.75">
      <c r="A32" s="3"/>
      <c r="B32" s="6"/>
      <c r="C32" s="6"/>
      <c r="D32" s="5"/>
      <c r="E32" s="3"/>
      <c r="F32" s="6"/>
      <c r="G32" s="6"/>
      <c r="H32" s="6"/>
      <c r="I32" s="5"/>
      <c r="J32" s="211"/>
      <c r="K32" s="209"/>
      <c r="L32" s="6"/>
      <c r="M32" s="6"/>
      <c r="N32" s="5"/>
    </row>
    <row r="33" spans="1:14" ht="12.75" customHeight="1">
      <c r="A33" s="437" t="s">
        <v>133</v>
      </c>
      <c r="B33" s="9"/>
      <c r="C33" s="9"/>
      <c r="D33" s="10"/>
      <c r="E33" s="48" t="s">
        <v>46</v>
      </c>
      <c r="F33" s="9"/>
      <c r="G33" s="9"/>
      <c r="H33" s="9"/>
      <c r="I33" s="10"/>
      <c r="J33" s="48" t="s">
        <v>47</v>
      </c>
      <c r="K33" s="9"/>
      <c r="L33" s="9"/>
      <c r="M33" s="9"/>
      <c r="N33" s="10"/>
    </row>
    <row r="34" ht="12.75" customHeight="1">
      <c r="A34" s="436" t="s">
        <v>424</v>
      </c>
    </row>
    <row r="35" spans="1:14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7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2" ht="7.5" customHeight="1">
      <c r="B38" s="178"/>
      <c r="C38" s="59"/>
      <c r="D38" s="59"/>
      <c r="E38" s="59"/>
      <c r="F38" s="208"/>
      <c r="G38" s="178"/>
      <c r="H38" s="59"/>
      <c r="I38" s="207"/>
      <c r="J38" s="251"/>
      <c r="K38" s="6"/>
      <c r="L38" s="6"/>
    </row>
    <row r="39" ht="12.75" customHeight="1"/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75"/>
  <sheetViews>
    <sheetView workbookViewId="0" topLeftCell="A155">
      <selection activeCell="L143" sqref="L143"/>
    </sheetView>
  </sheetViews>
  <sheetFormatPr defaultColWidth="9.140625" defaultRowHeight="12.75"/>
  <cols>
    <col min="1" max="1" width="7.7109375" style="0" customWidth="1"/>
    <col min="2" max="2" width="3.00390625" style="0" customWidth="1"/>
    <col min="4" max="4" width="2.7109375" style="0" customWidth="1"/>
    <col min="5" max="5" width="3.140625" style="0" customWidth="1"/>
    <col min="7" max="7" width="3.28125" style="0" customWidth="1"/>
    <col min="8" max="8" width="3.421875" style="0" customWidth="1"/>
    <col min="9" max="9" width="11.140625" style="0" customWidth="1"/>
    <col min="10" max="11" width="3.57421875" style="0" customWidth="1"/>
    <col min="12" max="12" width="15.28125" style="0" customWidth="1"/>
    <col min="13" max="13" width="3.57421875" style="0" customWidth="1"/>
    <col min="14" max="14" width="4.7109375" style="0" customWidth="1"/>
    <col min="15" max="15" width="12.57421875" style="0" customWidth="1"/>
    <col min="16" max="17" width="4.57421875" style="0" customWidth="1"/>
    <col min="18" max="18" width="18.7109375" style="0" customWidth="1"/>
    <col min="19" max="19" width="4.57421875" style="0" customWidth="1"/>
  </cols>
  <sheetData>
    <row r="1" spans="1:18" ht="12.75">
      <c r="A1" s="43" t="s">
        <v>51</v>
      </c>
      <c r="C1" s="9"/>
      <c r="D1" s="9"/>
      <c r="E1" s="9"/>
      <c r="F1" s="9"/>
      <c r="G1" s="9"/>
      <c r="H1" s="9"/>
      <c r="I1" s="9"/>
      <c r="J1" s="9"/>
      <c r="K1" s="133" t="s">
        <v>52</v>
      </c>
      <c r="L1" s="9"/>
      <c r="M1" s="9"/>
      <c r="N1" s="9"/>
      <c r="O1" s="9"/>
      <c r="P1" s="9"/>
      <c r="Q1" s="43" t="s">
        <v>53</v>
      </c>
      <c r="R1" s="9"/>
    </row>
    <row r="2" ht="12.75">
      <c r="A2" s="435"/>
    </row>
    <row r="3" spans="7:18" ht="12.75">
      <c r="G3" s="126" t="s">
        <v>120</v>
      </c>
      <c r="H3" s="9"/>
      <c r="I3" s="9"/>
      <c r="J3" s="9"/>
      <c r="K3" s="9"/>
      <c r="L3" s="6"/>
      <c r="M3" s="126" t="s">
        <v>26</v>
      </c>
      <c r="N3" s="9"/>
      <c r="O3" s="9"/>
      <c r="P3" s="9"/>
      <c r="Q3" s="9"/>
      <c r="R3" s="9"/>
    </row>
    <row r="5" ht="12.75">
      <c r="A5" s="15" t="s">
        <v>409</v>
      </c>
    </row>
    <row r="6" ht="12.75">
      <c r="A6" s="15"/>
    </row>
    <row r="7" spans="1:11" ht="12.75">
      <c r="A7" s="15" t="s">
        <v>171</v>
      </c>
      <c r="G7" s="6"/>
      <c r="H7" s="6"/>
      <c r="I7" s="9"/>
      <c r="J7" s="9"/>
      <c r="K7" s="9"/>
    </row>
    <row r="8" ht="13.5" thickBot="1"/>
    <row r="9" spans="1:19" ht="12.75">
      <c r="A9" s="74"/>
      <c r="B9" s="134" t="s">
        <v>125</v>
      </c>
      <c r="C9" s="135"/>
      <c r="D9" s="135"/>
      <c r="E9" s="135"/>
      <c r="F9" s="135"/>
      <c r="G9" s="135"/>
      <c r="H9" s="135"/>
      <c r="I9" s="135"/>
      <c r="J9" s="135"/>
      <c r="K9" s="74" t="s">
        <v>124</v>
      </c>
      <c r="L9" s="135"/>
      <c r="M9" s="135"/>
      <c r="N9" s="135"/>
      <c r="O9" s="135"/>
      <c r="P9" s="135"/>
      <c r="Q9" s="135"/>
      <c r="R9" s="135"/>
      <c r="S9" s="136"/>
    </row>
    <row r="10" spans="1:19" ht="12.75">
      <c r="A10" s="137"/>
      <c r="B10" s="59"/>
      <c r="C10" s="59"/>
      <c r="D10" s="59"/>
      <c r="E10" s="59"/>
      <c r="F10" s="59"/>
      <c r="G10" s="59"/>
      <c r="H10" s="59"/>
      <c r="I10" s="59"/>
      <c r="J10" s="59"/>
      <c r="K10" s="139" t="s">
        <v>122</v>
      </c>
      <c r="L10" s="59"/>
      <c r="M10" s="59"/>
      <c r="N10" s="59"/>
      <c r="O10" s="59"/>
      <c r="P10" s="59"/>
      <c r="Q10" s="59"/>
      <c r="R10" s="59"/>
      <c r="S10" s="138"/>
    </row>
    <row r="11" spans="1:19" ht="12.75">
      <c r="A11" s="137"/>
      <c r="B11" s="140" t="s">
        <v>121</v>
      </c>
      <c r="C11" s="140"/>
      <c r="D11" s="140"/>
      <c r="E11" s="140"/>
      <c r="F11" s="140"/>
      <c r="G11" s="140"/>
      <c r="H11" s="140"/>
      <c r="I11" s="140"/>
      <c r="J11" s="59"/>
      <c r="K11" s="139" t="s">
        <v>123</v>
      </c>
      <c r="L11" s="59"/>
      <c r="M11" s="59"/>
      <c r="N11" s="59"/>
      <c r="O11" s="59"/>
      <c r="P11" s="59"/>
      <c r="Q11" s="59"/>
      <c r="R11" s="59"/>
      <c r="S11" s="138"/>
    </row>
    <row r="12" spans="1:19" ht="12.75">
      <c r="A12" s="137"/>
      <c r="B12" s="59"/>
      <c r="C12" s="59"/>
      <c r="D12" s="59"/>
      <c r="E12" s="59"/>
      <c r="F12" s="59"/>
      <c r="G12" s="59"/>
      <c r="H12" s="59"/>
      <c r="I12" s="59"/>
      <c r="J12" s="59"/>
      <c r="K12" s="156" t="s">
        <v>145</v>
      </c>
      <c r="L12" s="140"/>
      <c r="M12" s="140"/>
      <c r="N12" s="140"/>
      <c r="O12" s="140"/>
      <c r="P12" s="140"/>
      <c r="Q12" s="59"/>
      <c r="R12" s="59"/>
      <c r="S12" s="138"/>
    </row>
    <row r="13" spans="1:19" ht="12.75">
      <c r="A13" s="142"/>
      <c r="B13" s="62"/>
      <c r="C13" s="143" t="s">
        <v>176</v>
      </c>
      <c r="D13" s="144"/>
      <c r="E13" s="62"/>
      <c r="F13" s="143" t="s">
        <v>177</v>
      </c>
      <c r="G13" s="144"/>
      <c r="H13" s="62"/>
      <c r="I13" s="143" t="s">
        <v>178</v>
      </c>
      <c r="J13" s="147"/>
      <c r="K13" s="146"/>
      <c r="L13" s="143" t="s">
        <v>179</v>
      </c>
      <c r="M13" s="147"/>
      <c r="N13" s="62"/>
      <c r="O13" s="143" t="s">
        <v>180</v>
      </c>
      <c r="P13" s="144"/>
      <c r="Q13" s="62"/>
      <c r="R13" s="143" t="s">
        <v>181</v>
      </c>
      <c r="S13" s="145"/>
    </row>
    <row r="14" spans="1:19" ht="12.75">
      <c r="A14" s="157" t="s">
        <v>0</v>
      </c>
      <c r="B14" s="32"/>
      <c r="C14" s="148" t="s">
        <v>2</v>
      </c>
      <c r="D14" s="33"/>
      <c r="E14" s="32"/>
      <c r="F14" s="148" t="s">
        <v>128</v>
      </c>
      <c r="G14" s="33"/>
      <c r="H14" s="32"/>
      <c r="I14" s="149" t="s">
        <v>5</v>
      </c>
      <c r="J14" s="59"/>
      <c r="K14" s="137"/>
      <c r="L14" s="148" t="s">
        <v>138</v>
      </c>
      <c r="M14" s="59"/>
      <c r="N14" s="32"/>
      <c r="O14" s="148" t="s">
        <v>139</v>
      </c>
      <c r="P14" s="33"/>
      <c r="Q14" s="32"/>
      <c r="R14" s="149" t="s">
        <v>6</v>
      </c>
      <c r="S14" s="138"/>
    </row>
    <row r="15" spans="1:19" ht="12.75">
      <c r="A15" s="157" t="s">
        <v>131</v>
      </c>
      <c r="B15" s="32"/>
      <c r="C15" s="148" t="s">
        <v>129</v>
      </c>
      <c r="D15" s="33"/>
      <c r="E15" s="32"/>
      <c r="F15" s="148" t="s">
        <v>126</v>
      </c>
      <c r="G15" s="33"/>
      <c r="H15" s="32"/>
      <c r="I15" s="149"/>
      <c r="J15" s="59"/>
      <c r="K15" s="137"/>
      <c r="L15" s="148" t="s">
        <v>143</v>
      </c>
      <c r="M15" s="59"/>
      <c r="N15" s="32"/>
      <c r="O15" s="148" t="s">
        <v>140</v>
      </c>
      <c r="P15" s="33"/>
      <c r="Q15" s="32"/>
      <c r="R15" s="149"/>
      <c r="S15" s="138"/>
    </row>
    <row r="16" spans="1:19" ht="12.75">
      <c r="A16" s="150"/>
      <c r="B16" s="32"/>
      <c r="C16" s="148" t="s">
        <v>130</v>
      </c>
      <c r="D16" s="33"/>
      <c r="E16" s="151"/>
      <c r="F16" s="148" t="s">
        <v>127</v>
      </c>
      <c r="G16" s="33"/>
      <c r="H16" s="32"/>
      <c r="I16" s="148"/>
      <c r="J16" s="59"/>
      <c r="K16" s="137"/>
      <c r="L16" s="148" t="s">
        <v>144</v>
      </c>
      <c r="M16" s="59"/>
      <c r="N16" s="32"/>
      <c r="O16" s="148" t="s">
        <v>141</v>
      </c>
      <c r="P16" s="33"/>
      <c r="Q16" s="32"/>
      <c r="R16" s="59"/>
      <c r="S16" s="138"/>
    </row>
    <row r="17" spans="1:19" ht="12.75">
      <c r="A17" s="150"/>
      <c r="B17" s="32"/>
      <c r="C17" s="148"/>
      <c r="D17" s="33"/>
      <c r="E17" s="151"/>
      <c r="F17" s="148"/>
      <c r="G17" s="33"/>
      <c r="H17" s="32"/>
      <c r="I17" s="148"/>
      <c r="J17" s="59"/>
      <c r="K17" s="137"/>
      <c r="L17" s="148" t="s">
        <v>142</v>
      </c>
      <c r="M17" s="59"/>
      <c r="N17" s="32"/>
      <c r="O17" s="148" t="s">
        <v>142</v>
      </c>
      <c r="P17" s="33"/>
      <c r="Q17" s="32"/>
      <c r="R17" s="59"/>
      <c r="S17" s="138"/>
    </row>
    <row r="18" spans="1:19" ht="12.75">
      <c r="A18" s="150"/>
      <c r="B18" s="32"/>
      <c r="C18" s="152" t="s">
        <v>1</v>
      </c>
      <c r="D18" s="33"/>
      <c r="E18" s="32"/>
      <c r="F18" s="152" t="s">
        <v>3</v>
      </c>
      <c r="G18" s="33"/>
      <c r="H18" s="32"/>
      <c r="I18" s="152" t="s">
        <v>27</v>
      </c>
      <c r="J18" s="59"/>
      <c r="K18" s="141"/>
      <c r="L18" s="153" t="s">
        <v>1</v>
      </c>
      <c r="M18" s="140"/>
      <c r="N18" s="32"/>
      <c r="O18" s="152" t="s">
        <v>3</v>
      </c>
      <c r="P18" s="33"/>
      <c r="Q18" s="64"/>
      <c r="R18" s="154" t="s">
        <v>27</v>
      </c>
      <c r="S18" s="155"/>
    </row>
    <row r="19" spans="1:19" ht="12.75">
      <c r="A19" s="44"/>
      <c r="B19" s="11"/>
      <c r="C19" s="49"/>
      <c r="D19" s="12"/>
      <c r="E19" s="11"/>
      <c r="F19" s="34"/>
      <c r="G19" s="12"/>
      <c r="H19" s="11"/>
      <c r="I19" s="55">
        <f>+C19*F19</f>
        <v>0</v>
      </c>
      <c r="J19" s="13"/>
      <c r="K19" s="26"/>
      <c r="L19" s="34"/>
      <c r="M19" s="13"/>
      <c r="N19" s="11"/>
      <c r="O19" s="34"/>
      <c r="P19" s="12"/>
      <c r="Q19" s="11"/>
      <c r="R19" s="55">
        <f>+L19*O19</f>
        <v>0</v>
      </c>
      <c r="S19" s="23"/>
    </row>
    <row r="20" spans="1:19" ht="12.75">
      <c r="A20" s="45"/>
      <c r="B20" s="3"/>
      <c r="C20" s="50"/>
      <c r="D20" s="5"/>
      <c r="E20" s="3"/>
      <c r="F20" s="50"/>
      <c r="G20" s="5"/>
      <c r="H20" s="3"/>
      <c r="I20" s="55">
        <f>+C20*F20</f>
        <v>0</v>
      </c>
      <c r="J20" s="6"/>
      <c r="K20" s="26"/>
      <c r="L20" s="34"/>
      <c r="M20" s="13"/>
      <c r="N20" s="11"/>
      <c r="O20" s="34"/>
      <c r="P20" s="12"/>
      <c r="Q20" s="11"/>
      <c r="R20" s="55">
        <f>+L20*O20</f>
        <v>0</v>
      </c>
      <c r="S20" s="23"/>
    </row>
    <row r="21" spans="1:19" ht="12.75">
      <c r="A21" s="44"/>
      <c r="B21" s="11"/>
      <c r="C21" s="34"/>
      <c r="D21" s="12"/>
      <c r="E21" s="11"/>
      <c r="F21" s="34"/>
      <c r="G21" s="12"/>
      <c r="H21" s="11"/>
      <c r="I21" s="55">
        <f>+C21*F21</f>
        <v>0</v>
      </c>
      <c r="J21" s="13"/>
      <c r="K21" s="26"/>
      <c r="L21" s="34"/>
      <c r="M21" s="13"/>
      <c r="N21" s="3"/>
      <c r="O21" s="50"/>
      <c r="P21" s="5"/>
      <c r="Q21" s="3"/>
      <c r="R21" s="55">
        <f>+L21*O21</f>
        <v>0</v>
      </c>
      <c r="S21" s="22"/>
    </row>
    <row r="22" spans="1:19" ht="12.75">
      <c r="A22" s="45"/>
      <c r="B22" s="3"/>
      <c r="C22" s="50"/>
      <c r="D22" s="5"/>
      <c r="E22" s="3"/>
      <c r="F22" s="50"/>
      <c r="G22" s="5"/>
      <c r="H22" s="3"/>
      <c r="I22" s="55">
        <f>+C22*F22</f>
        <v>0</v>
      </c>
      <c r="J22" s="6"/>
      <c r="K22" s="87"/>
      <c r="L22" s="259"/>
      <c r="M22" s="9"/>
      <c r="N22" s="11"/>
      <c r="O22" s="34"/>
      <c r="P22" s="12"/>
      <c r="Q22" s="11"/>
      <c r="R22" s="55">
        <f>+L22*O22</f>
        <v>0</v>
      </c>
      <c r="S22" s="23"/>
    </row>
    <row r="23" spans="1:19" ht="13.5" thickBot="1">
      <c r="A23" s="46"/>
      <c r="B23" s="24"/>
      <c r="C23" s="51"/>
      <c r="D23" s="25"/>
      <c r="E23" s="24"/>
      <c r="F23" s="51"/>
      <c r="G23" s="25"/>
      <c r="H23" s="24"/>
      <c r="I23" s="55">
        <f>+C23*F23</f>
        <v>0</v>
      </c>
      <c r="J23" s="109"/>
      <c r="K23" s="27"/>
      <c r="L23" s="51"/>
      <c r="M23" s="107"/>
      <c r="N23" s="29"/>
      <c r="O23" s="52"/>
      <c r="P23" s="28"/>
      <c r="Q23" s="29"/>
      <c r="R23" s="55">
        <f>+L23*O23</f>
        <v>0</v>
      </c>
      <c r="S23" s="30"/>
    </row>
    <row r="24" spans="1:19" ht="13.5" thickBot="1">
      <c r="A24" s="6"/>
      <c r="B24" s="6"/>
      <c r="C24" s="6"/>
      <c r="D24" s="6"/>
      <c r="E24" s="6"/>
      <c r="F24" s="6"/>
      <c r="G24" s="6"/>
      <c r="H24" s="3"/>
      <c r="I24" s="128" t="s">
        <v>183</v>
      </c>
      <c r="J24" s="6"/>
      <c r="K24" s="21"/>
      <c r="L24" s="6"/>
      <c r="M24" s="6"/>
      <c r="N24" s="6"/>
      <c r="O24" s="6"/>
      <c r="P24" s="6"/>
      <c r="Q24" s="3"/>
      <c r="R24" s="130" t="s">
        <v>182</v>
      </c>
      <c r="S24" s="22"/>
    </row>
    <row r="25" spans="1:19" ht="13.5" thickBot="1">
      <c r="A25" s="6"/>
      <c r="B25" s="6"/>
      <c r="C25" s="6"/>
      <c r="D25" s="6"/>
      <c r="E25" s="16" t="s">
        <v>7</v>
      </c>
      <c r="F25" s="17"/>
      <c r="G25" s="17"/>
      <c r="H25" s="20"/>
      <c r="I25" s="127">
        <f>SUM(I19:I23)</f>
        <v>0</v>
      </c>
      <c r="J25" s="17"/>
      <c r="K25" s="230"/>
      <c r="L25" s="17"/>
      <c r="M25" s="17"/>
      <c r="N25" s="17"/>
      <c r="O25" s="17"/>
      <c r="P25" s="17"/>
      <c r="Q25" s="20"/>
      <c r="R25" s="129">
        <f>SUM(R19:R23)</f>
        <v>0</v>
      </c>
      <c r="S25" s="18"/>
    </row>
    <row r="27" ht="12.75">
      <c r="A27" s="42" t="s">
        <v>28</v>
      </c>
    </row>
    <row r="28" spans="1:19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>
      <c r="A35" s="436" t="s">
        <v>424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33" ht="12.75">
      <c r="A36" s="43" t="s">
        <v>51</v>
      </c>
      <c r="C36" s="9"/>
      <c r="D36" s="9"/>
      <c r="E36" s="9"/>
      <c r="F36" s="9"/>
      <c r="G36" s="9"/>
      <c r="H36" s="9"/>
      <c r="I36" s="9"/>
      <c r="J36" s="9"/>
      <c r="K36" s="133" t="s">
        <v>52</v>
      </c>
      <c r="L36" s="9"/>
      <c r="M36" s="9"/>
      <c r="N36" s="9"/>
      <c r="O36" s="9"/>
      <c r="P36" s="9"/>
      <c r="Q36" s="43" t="s">
        <v>53</v>
      </c>
      <c r="R36" s="9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8" spans="7:18" ht="12.75">
      <c r="G38" s="126" t="s">
        <v>120</v>
      </c>
      <c r="H38" s="9"/>
      <c r="I38" s="9"/>
      <c r="J38" s="9"/>
      <c r="K38" s="9"/>
      <c r="L38" s="6"/>
      <c r="M38" s="126" t="s">
        <v>26</v>
      </c>
      <c r="N38" s="9"/>
      <c r="O38" s="9"/>
      <c r="P38" s="9"/>
      <c r="Q38" s="9"/>
      <c r="R38" s="9"/>
    </row>
    <row r="40" ht="12.75">
      <c r="A40" s="15" t="s">
        <v>410</v>
      </c>
    </row>
    <row r="41" ht="12.75">
      <c r="A41" s="15"/>
    </row>
    <row r="42" spans="1:11" ht="12.75">
      <c r="A42" s="15" t="s">
        <v>172</v>
      </c>
      <c r="G42" s="6"/>
      <c r="H42" s="6"/>
      <c r="I42" s="9"/>
      <c r="J42" s="9"/>
      <c r="K42" s="9"/>
    </row>
    <row r="43" ht="13.5" thickBot="1"/>
    <row r="44" spans="1:19" ht="12.75">
      <c r="A44" s="74"/>
      <c r="B44" s="134" t="s">
        <v>125</v>
      </c>
      <c r="C44" s="135"/>
      <c r="D44" s="135"/>
      <c r="E44" s="135"/>
      <c r="F44" s="135"/>
      <c r="G44" s="135"/>
      <c r="H44" s="135"/>
      <c r="I44" s="135"/>
      <c r="J44" s="135"/>
      <c r="K44" s="74" t="s">
        <v>124</v>
      </c>
      <c r="L44" s="135"/>
      <c r="M44" s="135"/>
      <c r="N44" s="135"/>
      <c r="O44" s="135"/>
      <c r="P44" s="135"/>
      <c r="Q44" s="135"/>
      <c r="R44" s="135"/>
      <c r="S44" s="136"/>
    </row>
    <row r="45" spans="1:19" ht="12.75">
      <c r="A45" s="137"/>
      <c r="B45" s="59"/>
      <c r="C45" s="59"/>
      <c r="D45" s="59"/>
      <c r="E45" s="59"/>
      <c r="F45" s="59"/>
      <c r="G45" s="59"/>
      <c r="H45" s="59"/>
      <c r="I45" s="59"/>
      <c r="J45" s="59"/>
      <c r="K45" s="139" t="s">
        <v>122</v>
      </c>
      <c r="L45" s="59"/>
      <c r="M45" s="59"/>
      <c r="N45" s="59"/>
      <c r="O45" s="59"/>
      <c r="P45" s="59"/>
      <c r="Q45" s="59"/>
      <c r="R45" s="59"/>
      <c r="S45" s="138"/>
    </row>
    <row r="46" spans="1:19" ht="12.75">
      <c r="A46" s="137"/>
      <c r="B46" s="140" t="s">
        <v>121</v>
      </c>
      <c r="C46" s="140"/>
      <c r="D46" s="140"/>
      <c r="E46" s="140"/>
      <c r="F46" s="140"/>
      <c r="G46" s="140"/>
      <c r="H46" s="140"/>
      <c r="I46" s="140"/>
      <c r="J46" s="59"/>
      <c r="K46" s="139" t="s">
        <v>123</v>
      </c>
      <c r="L46" s="59"/>
      <c r="M46" s="59"/>
      <c r="N46" s="59"/>
      <c r="O46" s="59"/>
      <c r="P46" s="59"/>
      <c r="Q46" s="59"/>
      <c r="R46" s="59"/>
      <c r="S46" s="138"/>
    </row>
    <row r="47" spans="1:19" ht="12.75">
      <c r="A47" s="137"/>
      <c r="B47" s="59"/>
      <c r="C47" s="59"/>
      <c r="D47" s="59"/>
      <c r="E47" s="59"/>
      <c r="F47" s="59"/>
      <c r="G47" s="59"/>
      <c r="H47" s="59"/>
      <c r="I47" s="59"/>
      <c r="J47" s="59"/>
      <c r="K47" s="156" t="s">
        <v>145</v>
      </c>
      <c r="L47" s="140"/>
      <c r="M47" s="140"/>
      <c r="N47" s="140"/>
      <c r="O47" s="140"/>
      <c r="P47" s="140"/>
      <c r="Q47" s="59"/>
      <c r="R47" s="59"/>
      <c r="S47" s="138"/>
    </row>
    <row r="48" spans="1:19" ht="12.75">
      <c r="A48" s="142"/>
      <c r="B48" s="62"/>
      <c r="C48" s="143" t="s">
        <v>184</v>
      </c>
      <c r="D48" s="144"/>
      <c r="E48" s="62"/>
      <c r="F48" s="143" t="s">
        <v>185</v>
      </c>
      <c r="G48" s="144"/>
      <c r="H48" s="62"/>
      <c r="I48" s="143" t="s">
        <v>186</v>
      </c>
      <c r="J48" s="147"/>
      <c r="K48" s="146"/>
      <c r="L48" s="143" t="s">
        <v>187</v>
      </c>
      <c r="M48" s="147"/>
      <c r="N48" s="62"/>
      <c r="O48" s="143" t="s">
        <v>188</v>
      </c>
      <c r="P48" s="144"/>
      <c r="Q48" s="62"/>
      <c r="R48" s="143" t="s">
        <v>189</v>
      </c>
      <c r="S48" s="145"/>
    </row>
    <row r="49" spans="1:19" ht="12.75">
      <c r="A49" s="157" t="s">
        <v>0</v>
      </c>
      <c r="B49" s="32"/>
      <c r="C49" s="148" t="s">
        <v>2</v>
      </c>
      <c r="D49" s="33"/>
      <c r="E49" s="32"/>
      <c r="F49" s="148" t="s">
        <v>128</v>
      </c>
      <c r="G49" s="33"/>
      <c r="H49" s="32"/>
      <c r="I49" s="149" t="s">
        <v>5</v>
      </c>
      <c r="J49" s="59"/>
      <c r="K49" s="137"/>
      <c r="L49" s="148" t="s">
        <v>138</v>
      </c>
      <c r="M49" s="59"/>
      <c r="N49" s="32"/>
      <c r="O49" s="148" t="s">
        <v>139</v>
      </c>
      <c r="P49" s="33"/>
      <c r="Q49" s="32"/>
      <c r="R49" s="149" t="s">
        <v>6</v>
      </c>
      <c r="S49" s="138"/>
    </row>
    <row r="50" spans="1:19" ht="12.75">
      <c r="A50" s="157" t="s">
        <v>131</v>
      </c>
      <c r="B50" s="32"/>
      <c r="C50" s="148" t="s">
        <v>129</v>
      </c>
      <c r="D50" s="33"/>
      <c r="E50" s="32"/>
      <c r="F50" s="148" t="s">
        <v>126</v>
      </c>
      <c r="G50" s="33"/>
      <c r="H50" s="32"/>
      <c r="I50" s="149"/>
      <c r="J50" s="59"/>
      <c r="K50" s="137"/>
      <c r="L50" s="148" t="s">
        <v>143</v>
      </c>
      <c r="M50" s="59"/>
      <c r="N50" s="32"/>
      <c r="O50" s="148" t="s">
        <v>140</v>
      </c>
      <c r="P50" s="33"/>
      <c r="Q50" s="32"/>
      <c r="R50" s="149"/>
      <c r="S50" s="138"/>
    </row>
    <row r="51" spans="1:19" ht="12.75">
      <c r="A51" s="150"/>
      <c r="B51" s="32"/>
      <c r="C51" s="148" t="s">
        <v>130</v>
      </c>
      <c r="D51" s="33"/>
      <c r="E51" s="151"/>
      <c r="F51" s="148" t="s">
        <v>127</v>
      </c>
      <c r="G51" s="33"/>
      <c r="H51" s="32"/>
      <c r="I51" s="148"/>
      <c r="J51" s="59"/>
      <c r="K51" s="137"/>
      <c r="L51" s="148" t="s">
        <v>144</v>
      </c>
      <c r="M51" s="59"/>
      <c r="N51" s="32"/>
      <c r="O51" s="148" t="s">
        <v>141</v>
      </c>
      <c r="P51" s="33"/>
      <c r="Q51" s="32"/>
      <c r="R51" s="59"/>
      <c r="S51" s="138"/>
    </row>
    <row r="52" spans="1:19" ht="12.75">
      <c r="A52" s="150"/>
      <c r="B52" s="32"/>
      <c r="C52" s="148"/>
      <c r="D52" s="33"/>
      <c r="E52" s="151"/>
      <c r="F52" s="148"/>
      <c r="G52" s="33"/>
      <c r="H52" s="32"/>
      <c r="I52" s="148"/>
      <c r="J52" s="59"/>
      <c r="K52" s="137"/>
      <c r="L52" s="148" t="s">
        <v>142</v>
      </c>
      <c r="M52" s="59"/>
      <c r="N52" s="32"/>
      <c r="O52" s="148" t="s">
        <v>142</v>
      </c>
      <c r="P52" s="33"/>
      <c r="Q52" s="32"/>
      <c r="R52" s="59"/>
      <c r="S52" s="138"/>
    </row>
    <row r="53" spans="1:19" ht="12.75">
      <c r="A53" s="150"/>
      <c r="B53" s="32"/>
      <c r="C53" s="152" t="s">
        <v>1</v>
      </c>
      <c r="D53" s="33"/>
      <c r="E53" s="32"/>
      <c r="F53" s="152" t="s">
        <v>3</v>
      </c>
      <c r="G53" s="33"/>
      <c r="H53" s="32"/>
      <c r="I53" s="152" t="s">
        <v>27</v>
      </c>
      <c r="J53" s="59"/>
      <c r="K53" s="141"/>
      <c r="L53" s="153" t="s">
        <v>1</v>
      </c>
      <c r="M53" s="140"/>
      <c r="N53" s="32"/>
      <c r="O53" s="152" t="s">
        <v>3</v>
      </c>
      <c r="P53" s="33"/>
      <c r="Q53" s="64"/>
      <c r="R53" s="154" t="s">
        <v>27</v>
      </c>
      <c r="S53" s="155"/>
    </row>
    <row r="54" spans="1:19" ht="12.75">
      <c r="A54" s="44"/>
      <c r="B54" s="11"/>
      <c r="C54" s="49"/>
      <c r="D54" s="12"/>
      <c r="E54" s="11"/>
      <c r="F54" s="34"/>
      <c r="G54" s="12"/>
      <c r="H54" s="11"/>
      <c r="I54" s="55">
        <f>+C54*F54</f>
        <v>0</v>
      </c>
      <c r="J54" s="13"/>
      <c r="K54" s="26"/>
      <c r="L54" s="67"/>
      <c r="M54" s="13"/>
      <c r="N54" s="11"/>
      <c r="O54" s="34"/>
      <c r="P54" s="12"/>
      <c r="Q54" s="11"/>
      <c r="R54" s="55">
        <f>+L54*O54</f>
        <v>0</v>
      </c>
      <c r="S54" s="23"/>
    </row>
    <row r="55" spans="1:19" ht="12.75">
      <c r="A55" s="45"/>
      <c r="B55" s="3"/>
      <c r="C55" s="50"/>
      <c r="D55" s="5"/>
      <c r="E55" s="3"/>
      <c r="F55" s="50"/>
      <c r="G55" s="5"/>
      <c r="H55" s="3"/>
      <c r="I55" s="55">
        <f>+C55*F55</f>
        <v>0</v>
      </c>
      <c r="J55" s="6"/>
      <c r="K55" s="26"/>
      <c r="L55" s="67"/>
      <c r="M55" s="13"/>
      <c r="N55" s="11"/>
      <c r="O55" s="34"/>
      <c r="P55" s="12"/>
      <c r="Q55" s="11"/>
      <c r="R55" s="55">
        <f>+L55*O55</f>
        <v>0</v>
      </c>
      <c r="S55" s="23"/>
    </row>
    <row r="56" spans="1:19" ht="12.75">
      <c r="A56" s="44"/>
      <c r="B56" s="11"/>
      <c r="C56" s="34"/>
      <c r="D56" s="12"/>
      <c r="E56" s="11"/>
      <c r="F56" s="34"/>
      <c r="G56" s="12"/>
      <c r="H56" s="11"/>
      <c r="I56" s="55">
        <f>+C56*F56</f>
        <v>0</v>
      </c>
      <c r="J56" s="13"/>
      <c r="K56" s="26"/>
      <c r="L56" s="67"/>
      <c r="M56" s="13"/>
      <c r="N56" s="3"/>
      <c r="O56" s="50"/>
      <c r="P56" s="5"/>
      <c r="Q56" s="3"/>
      <c r="R56" s="55">
        <f>+L56*O56</f>
        <v>0</v>
      </c>
      <c r="S56" s="22"/>
    </row>
    <row r="57" spans="1:19" ht="12.75">
      <c r="A57" s="45"/>
      <c r="B57" s="3"/>
      <c r="C57" s="50"/>
      <c r="D57" s="5"/>
      <c r="E57" s="3"/>
      <c r="F57" s="50"/>
      <c r="G57" s="5"/>
      <c r="H57" s="3"/>
      <c r="I57" s="55">
        <f>+C57*F57</f>
        <v>0</v>
      </c>
      <c r="J57" s="6"/>
      <c r="K57" s="87"/>
      <c r="L57" s="131"/>
      <c r="M57" s="9"/>
      <c r="N57" s="11"/>
      <c r="O57" s="34"/>
      <c r="P57" s="12"/>
      <c r="Q57" s="11"/>
      <c r="R57" s="55">
        <f>+L57*O57</f>
        <v>0</v>
      </c>
      <c r="S57" s="23"/>
    </row>
    <row r="58" spans="1:19" ht="13.5" thickBot="1">
      <c r="A58" s="46"/>
      <c r="B58" s="24"/>
      <c r="C58" s="51"/>
      <c r="D58" s="25"/>
      <c r="E58" s="24"/>
      <c r="F58" s="51"/>
      <c r="G58" s="25"/>
      <c r="H58" s="24"/>
      <c r="I58" s="55">
        <f>+C58*F58</f>
        <v>0</v>
      </c>
      <c r="J58" s="109"/>
      <c r="K58" s="27"/>
      <c r="L58" s="132"/>
      <c r="M58" s="107"/>
      <c r="N58" s="29"/>
      <c r="O58" s="52"/>
      <c r="P58" s="28"/>
      <c r="Q58" s="29"/>
      <c r="R58" s="55">
        <f>+L58*O58</f>
        <v>0</v>
      </c>
      <c r="S58" s="30"/>
    </row>
    <row r="59" spans="1:19" ht="13.5" thickBot="1">
      <c r="A59" s="6"/>
      <c r="B59" s="6"/>
      <c r="C59" s="6"/>
      <c r="D59" s="6"/>
      <c r="E59" s="6"/>
      <c r="F59" s="6"/>
      <c r="G59" s="6"/>
      <c r="H59" s="3"/>
      <c r="I59" s="128" t="s">
        <v>191</v>
      </c>
      <c r="J59" s="6"/>
      <c r="K59" s="21"/>
      <c r="L59" s="6"/>
      <c r="M59" s="6"/>
      <c r="N59" s="6"/>
      <c r="O59" s="6"/>
      <c r="P59" s="6"/>
      <c r="Q59" s="3"/>
      <c r="R59" s="130" t="s">
        <v>190</v>
      </c>
      <c r="S59" s="22"/>
    </row>
    <row r="60" spans="1:19" ht="13.5" thickBot="1">
      <c r="A60" s="6"/>
      <c r="B60" s="6"/>
      <c r="C60" s="6"/>
      <c r="D60" s="6"/>
      <c r="E60" s="16" t="s">
        <v>7</v>
      </c>
      <c r="F60" s="17"/>
      <c r="G60" s="17"/>
      <c r="H60" s="20"/>
      <c r="I60" s="127">
        <f>SUM(I54:I58)</f>
        <v>0</v>
      </c>
      <c r="J60" s="17"/>
      <c r="K60" s="230"/>
      <c r="L60" s="17"/>
      <c r="M60" s="17"/>
      <c r="N60" s="17"/>
      <c r="O60" s="17"/>
      <c r="P60" s="17"/>
      <c r="Q60" s="20"/>
      <c r="R60" s="129">
        <f>SUM(R54:R58)</f>
        <v>0</v>
      </c>
      <c r="S60" s="18"/>
    </row>
    <row r="62" ht="12.75">
      <c r="A62" s="42" t="s">
        <v>28</v>
      </c>
    </row>
    <row r="63" spans="1:1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.75">
      <c r="A70" s="436" t="s">
        <v>424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8" ht="12.75">
      <c r="A71" s="43" t="s">
        <v>51</v>
      </c>
      <c r="C71" s="9"/>
      <c r="D71" s="9"/>
      <c r="E71" s="9"/>
      <c r="F71" s="9"/>
      <c r="G71" s="9"/>
      <c r="H71" s="9"/>
      <c r="I71" s="9"/>
      <c r="J71" s="9"/>
      <c r="K71" s="133" t="s">
        <v>52</v>
      </c>
      <c r="L71" s="9"/>
      <c r="M71" s="9"/>
      <c r="N71" s="9"/>
      <c r="O71" s="9"/>
      <c r="P71" s="9"/>
      <c r="Q71" s="43" t="s">
        <v>53</v>
      </c>
      <c r="R71" s="9"/>
    </row>
    <row r="73" spans="7:18" ht="12.75">
      <c r="G73" s="126" t="s">
        <v>120</v>
      </c>
      <c r="H73" s="9"/>
      <c r="I73" s="9"/>
      <c r="J73" s="9"/>
      <c r="K73" s="9"/>
      <c r="L73" s="6"/>
      <c r="M73" s="126" t="s">
        <v>26</v>
      </c>
      <c r="N73" s="9"/>
      <c r="O73" s="9"/>
      <c r="P73" s="9"/>
      <c r="Q73" s="9"/>
      <c r="R73" s="9"/>
    </row>
    <row r="75" ht="12.75">
      <c r="A75" s="15" t="s">
        <v>411</v>
      </c>
    </row>
    <row r="76" ht="12.75">
      <c r="A76" s="15"/>
    </row>
    <row r="77" spans="1:11" ht="12.75">
      <c r="A77" s="15" t="s">
        <v>173</v>
      </c>
      <c r="G77" s="6"/>
      <c r="H77" s="6"/>
      <c r="I77" s="9"/>
      <c r="J77" s="9"/>
      <c r="K77" s="9"/>
    </row>
    <row r="78" ht="13.5" thickBot="1"/>
    <row r="79" spans="1:19" ht="12.75">
      <c r="A79" s="74"/>
      <c r="B79" s="134" t="s">
        <v>125</v>
      </c>
      <c r="C79" s="135"/>
      <c r="D79" s="135"/>
      <c r="E79" s="135"/>
      <c r="F79" s="135"/>
      <c r="G79" s="135"/>
      <c r="H79" s="135"/>
      <c r="I79" s="135"/>
      <c r="J79" s="135"/>
      <c r="K79" s="74" t="s">
        <v>124</v>
      </c>
      <c r="L79" s="135"/>
      <c r="M79" s="135"/>
      <c r="N79" s="135"/>
      <c r="O79" s="135"/>
      <c r="P79" s="135"/>
      <c r="Q79" s="135"/>
      <c r="R79" s="135"/>
      <c r="S79" s="136"/>
    </row>
    <row r="80" spans="1:19" ht="12.75">
      <c r="A80" s="137"/>
      <c r="B80" s="59"/>
      <c r="C80" s="59"/>
      <c r="D80" s="59"/>
      <c r="E80" s="59"/>
      <c r="F80" s="59"/>
      <c r="G80" s="59"/>
      <c r="H80" s="59"/>
      <c r="I80" s="59"/>
      <c r="J80" s="59"/>
      <c r="K80" s="139" t="s">
        <v>122</v>
      </c>
      <c r="L80" s="59"/>
      <c r="M80" s="59"/>
      <c r="N80" s="59"/>
      <c r="O80" s="59"/>
      <c r="P80" s="59"/>
      <c r="Q80" s="59"/>
      <c r="R80" s="59"/>
      <c r="S80" s="138"/>
    </row>
    <row r="81" spans="1:19" ht="12.75">
      <c r="A81" s="137"/>
      <c r="B81" s="140" t="s">
        <v>121</v>
      </c>
      <c r="C81" s="140"/>
      <c r="D81" s="140"/>
      <c r="E81" s="140"/>
      <c r="F81" s="140"/>
      <c r="G81" s="140"/>
      <c r="H81" s="140"/>
      <c r="I81" s="140"/>
      <c r="J81" s="59"/>
      <c r="K81" s="139" t="s">
        <v>123</v>
      </c>
      <c r="L81" s="59"/>
      <c r="M81" s="59"/>
      <c r="N81" s="59"/>
      <c r="O81" s="59"/>
      <c r="P81" s="59"/>
      <c r="Q81" s="59"/>
      <c r="R81" s="59"/>
      <c r="S81" s="138"/>
    </row>
    <row r="82" spans="1:19" ht="12.75">
      <c r="A82" s="137"/>
      <c r="B82" s="59"/>
      <c r="C82" s="59"/>
      <c r="D82" s="59"/>
      <c r="E82" s="59"/>
      <c r="F82" s="59"/>
      <c r="G82" s="59"/>
      <c r="H82" s="59"/>
      <c r="I82" s="59"/>
      <c r="J82" s="59"/>
      <c r="K82" s="156" t="s">
        <v>145</v>
      </c>
      <c r="L82" s="140"/>
      <c r="M82" s="140"/>
      <c r="N82" s="140"/>
      <c r="O82" s="140"/>
      <c r="P82" s="140"/>
      <c r="Q82" s="59"/>
      <c r="R82" s="59"/>
      <c r="S82" s="138"/>
    </row>
    <row r="83" spans="1:19" ht="12.75">
      <c r="A83" s="142"/>
      <c r="B83" s="62"/>
      <c r="C83" s="143" t="s">
        <v>4</v>
      </c>
      <c r="D83" s="144"/>
      <c r="E83" s="62"/>
      <c r="F83" s="143" t="s">
        <v>192</v>
      </c>
      <c r="G83" s="144"/>
      <c r="H83" s="62"/>
      <c r="I83" s="143" t="s">
        <v>193</v>
      </c>
      <c r="J83" s="147"/>
      <c r="K83" s="146"/>
      <c r="L83" s="143" t="s">
        <v>194</v>
      </c>
      <c r="M83" s="147"/>
      <c r="N83" s="62"/>
      <c r="O83" s="143" t="s">
        <v>195</v>
      </c>
      <c r="P83" s="144"/>
      <c r="Q83" s="62"/>
      <c r="R83" s="143" t="s">
        <v>196</v>
      </c>
      <c r="S83" s="145"/>
    </row>
    <row r="84" spans="1:19" ht="12.75">
      <c r="A84" s="157" t="s">
        <v>0</v>
      </c>
      <c r="B84" s="32"/>
      <c r="C84" s="148" t="s">
        <v>2</v>
      </c>
      <c r="D84" s="33"/>
      <c r="E84" s="32"/>
      <c r="F84" s="148" t="s">
        <v>128</v>
      </c>
      <c r="G84" s="33"/>
      <c r="H84" s="32"/>
      <c r="I84" s="149" t="s">
        <v>5</v>
      </c>
      <c r="J84" s="59"/>
      <c r="K84" s="137"/>
      <c r="L84" s="148" t="s">
        <v>138</v>
      </c>
      <c r="M84" s="59"/>
      <c r="N84" s="32"/>
      <c r="O84" s="148" t="s">
        <v>139</v>
      </c>
      <c r="P84" s="33"/>
      <c r="Q84" s="32"/>
      <c r="R84" s="149" t="s">
        <v>6</v>
      </c>
      <c r="S84" s="138"/>
    </row>
    <row r="85" spans="1:19" ht="12.75">
      <c r="A85" s="157" t="s">
        <v>131</v>
      </c>
      <c r="B85" s="32"/>
      <c r="C85" s="148" t="s">
        <v>129</v>
      </c>
      <c r="D85" s="33"/>
      <c r="E85" s="32"/>
      <c r="F85" s="148" t="s">
        <v>126</v>
      </c>
      <c r="G85" s="33"/>
      <c r="H85" s="32"/>
      <c r="I85" s="149"/>
      <c r="J85" s="59"/>
      <c r="K85" s="137"/>
      <c r="L85" s="148" t="s">
        <v>143</v>
      </c>
      <c r="M85" s="59"/>
      <c r="N85" s="32"/>
      <c r="O85" s="148" t="s">
        <v>140</v>
      </c>
      <c r="P85" s="33"/>
      <c r="Q85" s="32"/>
      <c r="R85" s="149"/>
      <c r="S85" s="138"/>
    </row>
    <row r="86" spans="1:19" ht="12.75">
      <c r="A86" s="150"/>
      <c r="B86" s="32"/>
      <c r="C86" s="148" t="s">
        <v>130</v>
      </c>
      <c r="D86" s="33"/>
      <c r="E86" s="151"/>
      <c r="F86" s="148" t="s">
        <v>127</v>
      </c>
      <c r="G86" s="33"/>
      <c r="H86" s="32"/>
      <c r="I86" s="148"/>
      <c r="J86" s="59"/>
      <c r="K86" s="137"/>
      <c r="L86" s="148" t="s">
        <v>144</v>
      </c>
      <c r="M86" s="59"/>
      <c r="N86" s="32"/>
      <c r="O86" s="148" t="s">
        <v>141</v>
      </c>
      <c r="P86" s="33"/>
      <c r="Q86" s="32"/>
      <c r="R86" s="59"/>
      <c r="S86" s="138"/>
    </row>
    <row r="87" spans="1:19" ht="12.75">
      <c r="A87" s="150"/>
      <c r="B87" s="32"/>
      <c r="C87" s="148"/>
      <c r="D87" s="33"/>
      <c r="E87" s="151"/>
      <c r="F87" s="148"/>
      <c r="G87" s="33"/>
      <c r="H87" s="32"/>
      <c r="I87" s="148"/>
      <c r="J87" s="59"/>
      <c r="K87" s="137"/>
      <c r="L87" s="148" t="s">
        <v>142</v>
      </c>
      <c r="M87" s="59"/>
      <c r="N87" s="32"/>
      <c r="O87" s="148" t="s">
        <v>142</v>
      </c>
      <c r="P87" s="33"/>
      <c r="Q87" s="32"/>
      <c r="R87" s="59"/>
      <c r="S87" s="138"/>
    </row>
    <row r="88" spans="1:19" ht="12.75">
      <c r="A88" s="150"/>
      <c r="B88" s="32"/>
      <c r="C88" s="152" t="s">
        <v>1</v>
      </c>
      <c r="D88" s="33"/>
      <c r="E88" s="32"/>
      <c r="F88" s="152" t="s">
        <v>3</v>
      </c>
      <c r="G88" s="33"/>
      <c r="H88" s="32"/>
      <c r="I88" s="152" t="s">
        <v>27</v>
      </c>
      <c r="J88" s="59"/>
      <c r="K88" s="141"/>
      <c r="L88" s="153" t="s">
        <v>1</v>
      </c>
      <c r="M88" s="140"/>
      <c r="N88" s="32"/>
      <c r="O88" s="152" t="s">
        <v>3</v>
      </c>
      <c r="P88" s="33"/>
      <c r="Q88" s="64"/>
      <c r="R88" s="154" t="s">
        <v>27</v>
      </c>
      <c r="S88" s="155"/>
    </row>
    <row r="89" spans="1:19" ht="12.75">
      <c r="A89" s="44"/>
      <c r="B89" s="11"/>
      <c r="C89" s="49"/>
      <c r="D89" s="12"/>
      <c r="E89" s="11"/>
      <c r="F89" s="34"/>
      <c r="G89" s="12"/>
      <c r="H89" s="11"/>
      <c r="I89" s="55">
        <f>+C89*F89</f>
        <v>0</v>
      </c>
      <c r="J89" s="13"/>
      <c r="K89" s="26"/>
      <c r="L89" s="67"/>
      <c r="M89" s="13"/>
      <c r="N89" s="11"/>
      <c r="O89" s="34"/>
      <c r="P89" s="12"/>
      <c r="Q89" s="11"/>
      <c r="R89" s="55">
        <f>+L89*O89</f>
        <v>0</v>
      </c>
      <c r="S89" s="23"/>
    </row>
    <row r="90" spans="1:19" ht="12.75">
      <c r="A90" s="45"/>
      <c r="B90" s="3"/>
      <c r="C90" s="50"/>
      <c r="D90" s="5"/>
      <c r="E90" s="3"/>
      <c r="F90" s="50"/>
      <c r="G90" s="5"/>
      <c r="H90" s="3"/>
      <c r="I90" s="55">
        <f>+C90*F90</f>
        <v>0</v>
      </c>
      <c r="J90" s="6"/>
      <c r="K90" s="26"/>
      <c r="L90" s="67"/>
      <c r="M90" s="13"/>
      <c r="N90" s="11"/>
      <c r="O90" s="34"/>
      <c r="P90" s="12"/>
      <c r="Q90" s="11"/>
      <c r="R90" s="55">
        <f>+L90*O90</f>
        <v>0</v>
      </c>
      <c r="S90" s="23"/>
    </row>
    <row r="91" spans="1:19" ht="12.75">
      <c r="A91" s="44"/>
      <c r="B91" s="11"/>
      <c r="C91" s="34"/>
      <c r="D91" s="12"/>
      <c r="E91" s="11"/>
      <c r="F91" s="34"/>
      <c r="G91" s="12"/>
      <c r="H91" s="11"/>
      <c r="I91" s="55">
        <f>+C91*F91</f>
        <v>0</v>
      </c>
      <c r="J91" s="13"/>
      <c r="K91" s="26"/>
      <c r="L91" s="67"/>
      <c r="M91" s="13"/>
      <c r="N91" s="3"/>
      <c r="O91" s="50"/>
      <c r="P91" s="5"/>
      <c r="Q91" s="3"/>
      <c r="R91" s="55">
        <f>+L91*O91</f>
        <v>0</v>
      </c>
      <c r="S91" s="22"/>
    </row>
    <row r="92" spans="1:19" ht="12.75">
      <c r="A92" s="45"/>
      <c r="B92" s="3"/>
      <c r="C92" s="50"/>
      <c r="D92" s="5"/>
      <c r="E92" s="3"/>
      <c r="F92" s="50"/>
      <c r="G92" s="5"/>
      <c r="H92" s="3"/>
      <c r="I92" s="55">
        <f>+C92*F92</f>
        <v>0</v>
      </c>
      <c r="J92" s="6"/>
      <c r="K92" s="87"/>
      <c r="L92" s="131"/>
      <c r="M92" s="9"/>
      <c r="N92" s="11"/>
      <c r="O92" s="34"/>
      <c r="P92" s="12"/>
      <c r="Q92" s="11"/>
      <c r="R92" s="55">
        <f>+L92*O92</f>
        <v>0</v>
      </c>
      <c r="S92" s="23"/>
    </row>
    <row r="93" spans="1:19" ht="13.5" thickBot="1">
      <c r="A93" s="46"/>
      <c r="B93" s="24"/>
      <c r="C93" s="51"/>
      <c r="D93" s="25"/>
      <c r="E93" s="24"/>
      <c r="F93" s="51"/>
      <c r="G93" s="25"/>
      <c r="H93" s="24"/>
      <c r="I93" s="55">
        <f>+C93*F93</f>
        <v>0</v>
      </c>
      <c r="J93" s="109"/>
      <c r="K93" s="27"/>
      <c r="L93" s="132"/>
      <c r="M93" s="107"/>
      <c r="N93" s="29"/>
      <c r="O93" s="52"/>
      <c r="P93" s="28"/>
      <c r="Q93" s="29"/>
      <c r="R93" s="55">
        <f>+L93*O93</f>
        <v>0</v>
      </c>
      <c r="S93" s="30"/>
    </row>
    <row r="94" spans="1:19" ht="13.5" thickBot="1">
      <c r="A94" s="6"/>
      <c r="B94" s="6"/>
      <c r="C94" s="6"/>
      <c r="D94" s="6"/>
      <c r="E94" s="6"/>
      <c r="F94" s="6"/>
      <c r="G94" s="6"/>
      <c r="H94" s="3"/>
      <c r="I94" s="128" t="s">
        <v>198</v>
      </c>
      <c r="J94" s="6"/>
      <c r="K94" s="21"/>
      <c r="L94" s="6"/>
      <c r="M94" s="6"/>
      <c r="N94" s="6"/>
      <c r="O94" s="6"/>
      <c r="P94" s="6"/>
      <c r="Q94" s="3"/>
      <c r="R94" s="130" t="s">
        <v>197</v>
      </c>
      <c r="S94" s="22"/>
    </row>
    <row r="95" spans="1:19" ht="13.5" thickBot="1">
      <c r="A95" s="6"/>
      <c r="B95" s="6"/>
      <c r="C95" s="6"/>
      <c r="D95" s="6"/>
      <c r="E95" s="16" t="s">
        <v>7</v>
      </c>
      <c r="F95" s="17"/>
      <c r="G95" s="17"/>
      <c r="H95" s="20"/>
      <c r="I95" s="127">
        <f>SUM(I89:I93)</f>
        <v>0</v>
      </c>
      <c r="J95" s="17"/>
      <c r="K95" s="230"/>
      <c r="L95" s="17"/>
      <c r="M95" s="17"/>
      <c r="N95" s="17"/>
      <c r="O95" s="17"/>
      <c r="P95" s="17"/>
      <c r="Q95" s="20"/>
      <c r="R95" s="129">
        <f>SUM(R89:R93)</f>
        <v>0</v>
      </c>
      <c r="S95" s="18"/>
    </row>
    <row r="97" ht="12.75">
      <c r="A97" s="42" t="s">
        <v>28</v>
      </c>
    </row>
    <row r="98" spans="1:1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436" t="s">
        <v>424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8" ht="12.75">
      <c r="A106" s="43" t="s">
        <v>51</v>
      </c>
      <c r="C106" s="9"/>
      <c r="D106" s="9"/>
      <c r="E106" s="9"/>
      <c r="F106" s="9"/>
      <c r="G106" s="9"/>
      <c r="H106" s="9"/>
      <c r="I106" s="9"/>
      <c r="J106" s="9"/>
      <c r="K106" s="133" t="s">
        <v>52</v>
      </c>
      <c r="L106" s="9"/>
      <c r="M106" s="9"/>
      <c r="N106" s="9"/>
      <c r="O106" s="9"/>
      <c r="P106" s="9"/>
      <c r="Q106" s="43" t="s">
        <v>53</v>
      </c>
      <c r="R106" s="9"/>
    </row>
    <row r="108" spans="7:18" ht="12.75">
      <c r="G108" s="126" t="s">
        <v>120</v>
      </c>
      <c r="H108" s="9"/>
      <c r="I108" s="9"/>
      <c r="J108" s="9"/>
      <c r="K108" s="9"/>
      <c r="L108" s="6"/>
      <c r="M108" s="126" t="s">
        <v>26</v>
      </c>
      <c r="N108" s="9"/>
      <c r="O108" s="9"/>
      <c r="P108" s="9"/>
      <c r="Q108" s="9"/>
      <c r="R108" s="9"/>
    </row>
    <row r="110" ht="12.75">
      <c r="A110" s="15" t="s">
        <v>412</v>
      </c>
    </row>
    <row r="111" ht="12.75">
      <c r="A111" s="15"/>
    </row>
    <row r="112" spans="1:11" ht="12.75">
      <c r="A112" s="15" t="s">
        <v>174</v>
      </c>
      <c r="G112" s="6"/>
      <c r="H112" s="6"/>
      <c r="I112" s="9"/>
      <c r="J112" s="9"/>
      <c r="K112" s="9"/>
    </row>
    <row r="113" ht="13.5" thickBot="1"/>
    <row r="114" spans="1:19" ht="12.75">
      <c r="A114" s="74"/>
      <c r="B114" s="134" t="s">
        <v>125</v>
      </c>
      <c r="C114" s="135"/>
      <c r="D114" s="135"/>
      <c r="E114" s="135"/>
      <c r="F114" s="135"/>
      <c r="G114" s="135"/>
      <c r="H114" s="135"/>
      <c r="I114" s="135"/>
      <c r="J114" s="135"/>
      <c r="K114" s="74" t="s">
        <v>124</v>
      </c>
      <c r="L114" s="135"/>
      <c r="M114" s="135"/>
      <c r="N114" s="135"/>
      <c r="O114" s="135"/>
      <c r="P114" s="135"/>
      <c r="Q114" s="135"/>
      <c r="R114" s="135"/>
      <c r="S114" s="136"/>
    </row>
    <row r="115" spans="1:19" ht="12.75">
      <c r="A115" s="137"/>
      <c r="B115" s="59"/>
      <c r="C115" s="59"/>
      <c r="D115" s="59"/>
      <c r="E115" s="59"/>
      <c r="F115" s="59"/>
      <c r="G115" s="59"/>
      <c r="H115" s="59"/>
      <c r="I115" s="59"/>
      <c r="J115" s="59"/>
      <c r="K115" s="139" t="s">
        <v>122</v>
      </c>
      <c r="L115" s="59"/>
      <c r="M115" s="59"/>
      <c r="N115" s="59"/>
      <c r="O115" s="59"/>
      <c r="P115" s="59"/>
      <c r="Q115" s="59"/>
      <c r="R115" s="59"/>
      <c r="S115" s="138"/>
    </row>
    <row r="116" spans="1:19" ht="12.75">
      <c r="A116" s="137"/>
      <c r="B116" s="140" t="s">
        <v>121</v>
      </c>
      <c r="C116" s="140"/>
      <c r="D116" s="140"/>
      <c r="E116" s="140"/>
      <c r="F116" s="140"/>
      <c r="G116" s="140"/>
      <c r="H116" s="140"/>
      <c r="I116" s="140"/>
      <c r="J116" s="59"/>
      <c r="K116" s="139" t="s">
        <v>123</v>
      </c>
      <c r="L116" s="59"/>
      <c r="M116" s="59"/>
      <c r="N116" s="59"/>
      <c r="O116" s="59"/>
      <c r="P116" s="59"/>
      <c r="Q116" s="59"/>
      <c r="R116" s="59"/>
      <c r="S116" s="138"/>
    </row>
    <row r="117" spans="1:19" ht="12.75">
      <c r="A117" s="137"/>
      <c r="B117" s="59"/>
      <c r="C117" s="59"/>
      <c r="D117" s="59"/>
      <c r="E117" s="59"/>
      <c r="F117" s="59"/>
      <c r="G117" s="59"/>
      <c r="H117" s="59"/>
      <c r="I117" s="59"/>
      <c r="J117" s="59"/>
      <c r="K117" s="156" t="s">
        <v>145</v>
      </c>
      <c r="L117" s="140"/>
      <c r="M117" s="140"/>
      <c r="N117" s="140"/>
      <c r="O117" s="140"/>
      <c r="P117" s="140"/>
      <c r="Q117" s="59"/>
      <c r="R117" s="59"/>
      <c r="S117" s="138"/>
    </row>
    <row r="118" spans="1:19" ht="12.75">
      <c r="A118" s="142"/>
      <c r="B118" s="62"/>
      <c r="C118" s="143" t="s">
        <v>199</v>
      </c>
      <c r="D118" s="144"/>
      <c r="E118" s="62"/>
      <c r="F118" s="143" t="s">
        <v>200</v>
      </c>
      <c r="G118" s="144"/>
      <c r="H118" s="62"/>
      <c r="I118" s="143" t="s">
        <v>201</v>
      </c>
      <c r="J118" s="147"/>
      <c r="K118" s="146"/>
      <c r="L118" s="143" t="s">
        <v>202</v>
      </c>
      <c r="M118" s="147"/>
      <c r="N118" s="62"/>
      <c r="O118" s="143" t="s">
        <v>203</v>
      </c>
      <c r="P118" s="144"/>
      <c r="Q118" s="62"/>
      <c r="R118" s="143" t="s">
        <v>205</v>
      </c>
      <c r="S118" s="145"/>
    </row>
    <row r="119" spans="1:19" ht="12.75">
      <c r="A119" s="157" t="s">
        <v>0</v>
      </c>
      <c r="B119" s="32"/>
      <c r="C119" s="148" t="s">
        <v>2</v>
      </c>
      <c r="D119" s="33"/>
      <c r="E119" s="32"/>
      <c r="F119" s="148" t="s">
        <v>128</v>
      </c>
      <c r="G119" s="33"/>
      <c r="H119" s="32"/>
      <c r="I119" s="149" t="s">
        <v>5</v>
      </c>
      <c r="J119" s="59"/>
      <c r="K119" s="137"/>
      <c r="L119" s="148" t="s">
        <v>138</v>
      </c>
      <c r="M119" s="59"/>
      <c r="N119" s="32"/>
      <c r="O119" s="148" t="s">
        <v>139</v>
      </c>
      <c r="P119" s="33"/>
      <c r="Q119" s="32"/>
      <c r="R119" s="149" t="s">
        <v>6</v>
      </c>
      <c r="S119" s="138"/>
    </row>
    <row r="120" spans="1:19" ht="12.75">
      <c r="A120" s="157" t="s">
        <v>131</v>
      </c>
      <c r="B120" s="32"/>
      <c r="C120" s="148" t="s">
        <v>129</v>
      </c>
      <c r="D120" s="33"/>
      <c r="E120" s="32"/>
      <c r="F120" s="148" t="s">
        <v>126</v>
      </c>
      <c r="G120" s="33"/>
      <c r="H120" s="32"/>
      <c r="I120" s="149"/>
      <c r="J120" s="59"/>
      <c r="K120" s="137"/>
      <c r="L120" s="148" t="s">
        <v>143</v>
      </c>
      <c r="M120" s="59"/>
      <c r="N120" s="32"/>
      <c r="O120" s="148" t="s">
        <v>140</v>
      </c>
      <c r="P120" s="33"/>
      <c r="Q120" s="32"/>
      <c r="R120" s="149"/>
      <c r="S120" s="138"/>
    </row>
    <row r="121" spans="1:19" ht="12.75">
      <c r="A121" s="150"/>
      <c r="B121" s="32"/>
      <c r="C121" s="148" t="s">
        <v>130</v>
      </c>
      <c r="D121" s="33"/>
      <c r="E121" s="151"/>
      <c r="F121" s="148" t="s">
        <v>127</v>
      </c>
      <c r="G121" s="33"/>
      <c r="H121" s="32"/>
      <c r="I121" s="148"/>
      <c r="J121" s="59"/>
      <c r="K121" s="137"/>
      <c r="L121" s="148" t="s">
        <v>144</v>
      </c>
      <c r="M121" s="59"/>
      <c r="N121" s="32"/>
      <c r="O121" s="148" t="s">
        <v>141</v>
      </c>
      <c r="P121" s="33"/>
      <c r="Q121" s="32"/>
      <c r="R121" s="59"/>
      <c r="S121" s="138"/>
    </row>
    <row r="122" spans="1:19" ht="12.75">
      <c r="A122" s="150"/>
      <c r="B122" s="32"/>
      <c r="C122" s="148"/>
      <c r="D122" s="33"/>
      <c r="E122" s="151"/>
      <c r="F122" s="148"/>
      <c r="G122" s="33"/>
      <c r="H122" s="32"/>
      <c r="I122" s="148"/>
      <c r="J122" s="59"/>
      <c r="K122" s="137"/>
      <c r="L122" s="148" t="s">
        <v>142</v>
      </c>
      <c r="M122" s="59"/>
      <c r="N122" s="32"/>
      <c r="O122" s="148" t="s">
        <v>142</v>
      </c>
      <c r="P122" s="33"/>
      <c r="Q122" s="32"/>
      <c r="R122" s="59"/>
      <c r="S122" s="138"/>
    </row>
    <row r="123" spans="1:19" ht="12.75">
      <c r="A123" s="150"/>
      <c r="B123" s="32"/>
      <c r="C123" s="152" t="s">
        <v>1</v>
      </c>
      <c r="D123" s="33"/>
      <c r="E123" s="32"/>
      <c r="F123" s="152" t="s">
        <v>3</v>
      </c>
      <c r="G123" s="33"/>
      <c r="H123" s="32"/>
      <c r="I123" s="152" t="s">
        <v>27</v>
      </c>
      <c r="J123" s="59"/>
      <c r="K123" s="141"/>
      <c r="L123" s="153" t="s">
        <v>1</v>
      </c>
      <c r="M123" s="140"/>
      <c r="N123" s="32"/>
      <c r="O123" s="152" t="s">
        <v>3</v>
      </c>
      <c r="P123" s="33"/>
      <c r="Q123" s="64"/>
      <c r="R123" s="154" t="s">
        <v>27</v>
      </c>
      <c r="S123" s="155"/>
    </row>
    <row r="124" spans="1:19" ht="12.75">
      <c r="A124" s="44"/>
      <c r="B124" s="11"/>
      <c r="C124" s="49"/>
      <c r="D124" s="12"/>
      <c r="E124" s="11"/>
      <c r="F124" s="34"/>
      <c r="G124" s="12"/>
      <c r="H124" s="11"/>
      <c r="I124" s="55">
        <f>+C124*F124</f>
        <v>0</v>
      </c>
      <c r="J124" s="13"/>
      <c r="K124" s="26"/>
      <c r="L124" s="67"/>
      <c r="M124" s="13"/>
      <c r="N124" s="11"/>
      <c r="O124" s="34"/>
      <c r="P124" s="12"/>
      <c r="Q124" s="11"/>
      <c r="R124" s="55">
        <f>+L124*O124</f>
        <v>0</v>
      </c>
      <c r="S124" s="23"/>
    </row>
    <row r="125" spans="1:19" ht="12.75">
      <c r="A125" s="45"/>
      <c r="B125" s="3"/>
      <c r="C125" s="50"/>
      <c r="D125" s="5"/>
      <c r="E125" s="3"/>
      <c r="F125" s="50"/>
      <c r="G125" s="5"/>
      <c r="H125" s="3"/>
      <c r="I125" s="55">
        <f>+C125*F125</f>
        <v>0</v>
      </c>
      <c r="J125" s="6"/>
      <c r="K125" s="26"/>
      <c r="L125" s="67"/>
      <c r="M125" s="13"/>
      <c r="N125" s="11"/>
      <c r="O125" s="34"/>
      <c r="P125" s="12"/>
      <c r="Q125" s="11"/>
      <c r="R125" s="55">
        <f>+L125*O125</f>
        <v>0</v>
      </c>
      <c r="S125" s="23"/>
    </row>
    <row r="126" spans="1:19" ht="12.75">
      <c r="A126" s="44"/>
      <c r="B126" s="11"/>
      <c r="C126" s="34"/>
      <c r="D126" s="12"/>
      <c r="E126" s="11"/>
      <c r="F126" s="34"/>
      <c r="G126" s="12"/>
      <c r="H126" s="11"/>
      <c r="I126" s="55">
        <f>+C126*F126</f>
        <v>0</v>
      </c>
      <c r="J126" s="13"/>
      <c r="K126" s="26"/>
      <c r="L126" s="67"/>
      <c r="M126" s="13"/>
      <c r="N126" s="3"/>
      <c r="O126" s="50"/>
      <c r="P126" s="5"/>
      <c r="Q126" s="3"/>
      <c r="R126" s="55">
        <f>+L126*O126</f>
        <v>0</v>
      </c>
      <c r="S126" s="22"/>
    </row>
    <row r="127" spans="1:19" ht="12.75">
      <c r="A127" s="45"/>
      <c r="B127" s="3"/>
      <c r="C127" s="50"/>
      <c r="D127" s="5"/>
      <c r="E127" s="3"/>
      <c r="F127" s="50"/>
      <c r="G127" s="5"/>
      <c r="H127" s="3"/>
      <c r="I127" s="55">
        <f>+C127*F127</f>
        <v>0</v>
      </c>
      <c r="J127" s="6"/>
      <c r="K127" s="87"/>
      <c r="L127" s="131"/>
      <c r="M127" s="9"/>
      <c r="N127" s="11"/>
      <c r="O127" s="34"/>
      <c r="P127" s="12"/>
      <c r="Q127" s="11"/>
      <c r="R127" s="55">
        <f>+L127*O127</f>
        <v>0</v>
      </c>
      <c r="S127" s="23"/>
    </row>
    <row r="128" spans="1:19" ht="13.5" thickBot="1">
      <c r="A128" s="46"/>
      <c r="B128" s="24"/>
      <c r="C128" s="51"/>
      <c r="D128" s="25"/>
      <c r="E128" s="24"/>
      <c r="F128" s="51"/>
      <c r="G128" s="25"/>
      <c r="H128" s="24"/>
      <c r="I128" s="55">
        <f>+C128*F128</f>
        <v>0</v>
      </c>
      <c r="J128" s="109"/>
      <c r="K128" s="27"/>
      <c r="L128" s="132"/>
      <c r="M128" s="107"/>
      <c r="N128" s="29"/>
      <c r="O128" s="52"/>
      <c r="P128" s="28"/>
      <c r="Q128" s="29"/>
      <c r="R128" s="55">
        <f>+L128*O128</f>
        <v>0</v>
      </c>
      <c r="S128" s="30"/>
    </row>
    <row r="129" spans="1:19" ht="13.5" thickBot="1">
      <c r="A129" s="6"/>
      <c r="B129" s="6"/>
      <c r="C129" s="6"/>
      <c r="D129" s="6"/>
      <c r="E129" s="6"/>
      <c r="F129" s="6"/>
      <c r="G129" s="6"/>
      <c r="H129" s="3"/>
      <c r="I129" s="128" t="s">
        <v>204</v>
      </c>
      <c r="J129" s="6"/>
      <c r="K129" s="21"/>
      <c r="L129" s="6"/>
      <c r="M129" s="6"/>
      <c r="N129" s="6"/>
      <c r="O129" s="6"/>
      <c r="P129" s="6"/>
      <c r="Q129" s="3"/>
      <c r="R129" s="130" t="s">
        <v>206</v>
      </c>
      <c r="S129" s="22"/>
    </row>
    <row r="130" spans="1:19" ht="13.5" thickBot="1">
      <c r="A130" s="6"/>
      <c r="B130" s="6"/>
      <c r="C130" s="6"/>
      <c r="D130" s="6"/>
      <c r="E130" s="16" t="s">
        <v>7</v>
      </c>
      <c r="F130" s="17"/>
      <c r="G130" s="17"/>
      <c r="H130" s="20"/>
      <c r="I130" s="127">
        <f>SUM(I124:I128)</f>
        <v>0</v>
      </c>
      <c r="J130" s="17"/>
      <c r="K130" s="230"/>
      <c r="L130" s="17"/>
      <c r="M130" s="17"/>
      <c r="N130" s="17"/>
      <c r="O130" s="17"/>
      <c r="P130" s="17"/>
      <c r="Q130" s="20"/>
      <c r="R130" s="129">
        <f>SUM(R124:R128)</f>
        <v>0</v>
      </c>
      <c r="S130" s="18"/>
    </row>
    <row r="132" ht="12.75">
      <c r="A132" s="42" t="s">
        <v>28</v>
      </c>
    </row>
    <row r="133" spans="1:1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436" t="s">
        <v>424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8" ht="12.75">
      <c r="A141" s="43" t="s">
        <v>51</v>
      </c>
      <c r="C141" s="9"/>
      <c r="D141" s="9"/>
      <c r="E141" s="9"/>
      <c r="F141" s="9"/>
      <c r="G141" s="9"/>
      <c r="H141" s="9"/>
      <c r="I141" s="9"/>
      <c r="J141" s="9"/>
      <c r="K141" s="133" t="s">
        <v>52</v>
      </c>
      <c r="L141" s="9"/>
      <c r="M141" s="9"/>
      <c r="N141" s="9"/>
      <c r="O141" s="9"/>
      <c r="P141" s="9"/>
      <c r="Q141" s="43" t="s">
        <v>53</v>
      </c>
      <c r="R141" s="9"/>
    </row>
    <row r="143" spans="7:18" ht="12.75">
      <c r="G143" s="126" t="s">
        <v>120</v>
      </c>
      <c r="H143" s="9"/>
      <c r="I143" s="9"/>
      <c r="J143" s="9"/>
      <c r="K143" s="9"/>
      <c r="L143" s="6"/>
      <c r="M143" s="126" t="s">
        <v>26</v>
      </c>
      <c r="N143" s="9"/>
      <c r="O143" s="9"/>
      <c r="P143" s="9"/>
      <c r="Q143" s="9"/>
      <c r="R143" s="9"/>
    </row>
    <row r="145" ht="12.75">
      <c r="A145" s="15" t="s">
        <v>413</v>
      </c>
    </row>
    <row r="146" ht="12.75">
      <c r="A146" s="15"/>
    </row>
    <row r="147" spans="1:11" ht="12.75">
      <c r="A147" s="15" t="s">
        <v>175</v>
      </c>
      <c r="G147" s="6"/>
      <c r="H147" s="6"/>
      <c r="I147" s="9"/>
      <c r="J147" s="9"/>
      <c r="K147" s="9"/>
    </row>
    <row r="148" ht="13.5" thickBot="1"/>
    <row r="149" spans="1:19" ht="12.75">
      <c r="A149" s="74"/>
      <c r="B149" s="134" t="s">
        <v>125</v>
      </c>
      <c r="C149" s="135"/>
      <c r="D149" s="135"/>
      <c r="E149" s="135"/>
      <c r="F149" s="135"/>
      <c r="G149" s="135"/>
      <c r="H149" s="135"/>
      <c r="I149" s="135"/>
      <c r="J149" s="135"/>
      <c r="K149" s="74" t="s">
        <v>124</v>
      </c>
      <c r="L149" s="135"/>
      <c r="M149" s="135"/>
      <c r="N149" s="135"/>
      <c r="O149" s="135"/>
      <c r="P149" s="135"/>
      <c r="Q149" s="135"/>
      <c r="R149" s="135"/>
      <c r="S149" s="136"/>
    </row>
    <row r="150" spans="1:19" ht="12.75">
      <c r="A150" s="137"/>
      <c r="B150" s="59"/>
      <c r="C150" s="59"/>
      <c r="D150" s="59"/>
      <c r="E150" s="59"/>
      <c r="F150" s="59"/>
      <c r="G150" s="59"/>
      <c r="H150" s="59"/>
      <c r="I150" s="59"/>
      <c r="J150" s="59"/>
      <c r="K150" s="139" t="s">
        <v>122</v>
      </c>
      <c r="L150" s="59"/>
      <c r="M150" s="59"/>
      <c r="N150" s="59"/>
      <c r="O150" s="59"/>
      <c r="P150" s="59"/>
      <c r="Q150" s="59"/>
      <c r="R150" s="59"/>
      <c r="S150" s="138"/>
    </row>
    <row r="151" spans="1:19" ht="12.75">
      <c r="A151" s="137"/>
      <c r="B151" s="140" t="s">
        <v>121</v>
      </c>
      <c r="C151" s="140"/>
      <c r="D151" s="140"/>
      <c r="E151" s="140"/>
      <c r="F151" s="140"/>
      <c r="G151" s="140"/>
      <c r="H151" s="140"/>
      <c r="I151" s="140"/>
      <c r="J151" s="59"/>
      <c r="K151" s="139" t="s">
        <v>123</v>
      </c>
      <c r="L151" s="59"/>
      <c r="M151" s="59"/>
      <c r="N151" s="59"/>
      <c r="O151" s="59"/>
      <c r="P151" s="59"/>
      <c r="Q151" s="59"/>
      <c r="R151" s="59"/>
      <c r="S151" s="138"/>
    </row>
    <row r="152" spans="1:19" ht="12.75">
      <c r="A152" s="137"/>
      <c r="B152" s="59"/>
      <c r="C152" s="59"/>
      <c r="D152" s="59"/>
      <c r="E152" s="59"/>
      <c r="F152" s="59"/>
      <c r="G152" s="59"/>
      <c r="H152" s="59"/>
      <c r="I152" s="59"/>
      <c r="J152" s="59"/>
      <c r="K152" s="156" t="s">
        <v>145</v>
      </c>
      <c r="L152" s="140"/>
      <c r="M152" s="140"/>
      <c r="N152" s="140"/>
      <c r="O152" s="140"/>
      <c r="P152" s="140"/>
      <c r="Q152" s="59"/>
      <c r="R152" s="59"/>
      <c r="S152" s="138"/>
    </row>
    <row r="153" spans="1:19" ht="12.75">
      <c r="A153" s="142"/>
      <c r="B153" s="62"/>
      <c r="C153" s="143" t="s">
        <v>207</v>
      </c>
      <c r="D153" s="144"/>
      <c r="E153" s="62"/>
      <c r="F153" s="143" t="s">
        <v>208</v>
      </c>
      <c r="G153" s="144"/>
      <c r="H153" s="62"/>
      <c r="I153" s="143" t="s">
        <v>209</v>
      </c>
      <c r="J153" s="147"/>
      <c r="K153" s="146"/>
      <c r="L153" s="143" t="s">
        <v>210</v>
      </c>
      <c r="M153" s="147"/>
      <c r="N153" s="62"/>
      <c r="O153" s="143" t="s">
        <v>211</v>
      </c>
      <c r="P153" s="144"/>
      <c r="Q153" s="62"/>
      <c r="R153" s="143" t="s">
        <v>213</v>
      </c>
      <c r="S153" s="145"/>
    </row>
    <row r="154" spans="1:19" ht="12.75">
      <c r="A154" s="157" t="s">
        <v>0</v>
      </c>
      <c r="B154" s="32"/>
      <c r="C154" s="148" t="s">
        <v>2</v>
      </c>
      <c r="D154" s="33"/>
      <c r="E154" s="32"/>
      <c r="F154" s="148" t="s">
        <v>128</v>
      </c>
      <c r="G154" s="33"/>
      <c r="H154" s="32"/>
      <c r="I154" s="149" t="s">
        <v>5</v>
      </c>
      <c r="J154" s="59"/>
      <c r="K154" s="137"/>
      <c r="L154" s="148" t="s">
        <v>138</v>
      </c>
      <c r="M154" s="59"/>
      <c r="N154" s="32"/>
      <c r="O154" s="148" t="s">
        <v>139</v>
      </c>
      <c r="P154" s="33"/>
      <c r="Q154" s="32"/>
      <c r="R154" s="149" t="s">
        <v>6</v>
      </c>
      <c r="S154" s="138"/>
    </row>
    <row r="155" spans="1:19" ht="12.75">
      <c r="A155" s="157" t="s">
        <v>131</v>
      </c>
      <c r="B155" s="32"/>
      <c r="C155" s="148" t="s">
        <v>129</v>
      </c>
      <c r="D155" s="33"/>
      <c r="E155" s="32"/>
      <c r="F155" s="148" t="s">
        <v>126</v>
      </c>
      <c r="G155" s="33"/>
      <c r="H155" s="32"/>
      <c r="I155" s="149"/>
      <c r="J155" s="59"/>
      <c r="K155" s="137"/>
      <c r="L155" s="148" t="s">
        <v>143</v>
      </c>
      <c r="M155" s="59"/>
      <c r="N155" s="32"/>
      <c r="O155" s="148" t="s">
        <v>140</v>
      </c>
      <c r="P155" s="33"/>
      <c r="Q155" s="32"/>
      <c r="R155" s="149"/>
      <c r="S155" s="138"/>
    </row>
    <row r="156" spans="1:19" ht="12.75">
      <c r="A156" s="150"/>
      <c r="B156" s="32"/>
      <c r="C156" s="148" t="s">
        <v>130</v>
      </c>
      <c r="D156" s="33"/>
      <c r="E156" s="151"/>
      <c r="F156" s="148" t="s">
        <v>127</v>
      </c>
      <c r="G156" s="33"/>
      <c r="H156" s="32"/>
      <c r="I156" s="148"/>
      <c r="J156" s="59"/>
      <c r="K156" s="137"/>
      <c r="L156" s="148" t="s">
        <v>144</v>
      </c>
      <c r="M156" s="59"/>
      <c r="N156" s="32"/>
      <c r="O156" s="148" t="s">
        <v>141</v>
      </c>
      <c r="P156" s="33"/>
      <c r="Q156" s="32"/>
      <c r="R156" s="59"/>
      <c r="S156" s="138"/>
    </row>
    <row r="157" spans="1:19" ht="12.75">
      <c r="A157" s="150"/>
      <c r="B157" s="32"/>
      <c r="C157" s="148"/>
      <c r="D157" s="33"/>
      <c r="E157" s="151"/>
      <c r="F157" s="148"/>
      <c r="G157" s="33"/>
      <c r="H157" s="32"/>
      <c r="I157" s="148"/>
      <c r="J157" s="59"/>
      <c r="K157" s="137"/>
      <c r="L157" s="148" t="s">
        <v>142</v>
      </c>
      <c r="M157" s="59"/>
      <c r="N157" s="32"/>
      <c r="O157" s="148" t="s">
        <v>142</v>
      </c>
      <c r="P157" s="33"/>
      <c r="Q157" s="32"/>
      <c r="R157" s="59"/>
      <c r="S157" s="138"/>
    </row>
    <row r="158" spans="1:19" ht="12.75">
      <c r="A158" s="150"/>
      <c r="B158" s="32"/>
      <c r="C158" s="152" t="s">
        <v>1</v>
      </c>
      <c r="D158" s="33"/>
      <c r="E158" s="32"/>
      <c r="F158" s="152" t="s">
        <v>3</v>
      </c>
      <c r="G158" s="33"/>
      <c r="H158" s="32"/>
      <c r="I158" s="152" t="s">
        <v>27</v>
      </c>
      <c r="J158" s="59"/>
      <c r="K158" s="141"/>
      <c r="L158" s="153" t="s">
        <v>1</v>
      </c>
      <c r="M158" s="140"/>
      <c r="N158" s="32"/>
      <c r="O158" s="152" t="s">
        <v>3</v>
      </c>
      <c r="P158" s="33"/>
      <c r="Q158" s="64"/>
      <c r="R158" s="154" t="s">
        <v>27</v>
      </c>
      <c r="S158" s="155"/>
    </row>
    <row r="159" spans="1:19" ht="12.75">
      <c r="A159" s="44"/>
      <c r="B159" s="11"/>
      <c r="C159" s="49"/>
      <c r="D159" s="12"/>
      <c r="E159" s="11"/>
      <c r="F159" s="34"/>
      <c r="G159" s="12"/>
      <c r="H159" s="11"/>
      <c r="I159" s="55">
        <f>+C159*F159</f>
        <v>0</v>
      </c>
      <c r="J159" s="13"/>
      <c r="K159" s="26"/>
      <c r="L159" s="67"/>
      <c r="M159" s="13"/>
      <c r="N159" s="11"/>
      <c r="O159" s="34"/>
      <c r="P159" s="12"/>
      <c r="Q159" s="11"/>
      <c r="R159" s="55">
        <f>+L159*O159</f>
        <v>0</v>
      </c>
      <c r="S159" s="23"/>
    </row>
    <row r="160" spans="1:19" ht="12.75">
      <c r="A160" s="45"/>
      <c r="B160" s="3"/>
      <c r="C160" s="50"/>
      <c r="D160" s="5"/>
      <c r="E160" s="3"/>
      <c r="F160" s="50"/>
      <c r="G160" s="5"/>
      <c r="H160" s="3"/>
      <c r="I160" s="55">
        <f>+C160*F160</f>
        <v>0</v>
      </c>
      <c r="J160" s="6"/>
      <c r="K160" s="26"/>
      <c r="L160" s="67"/>
      <c r="M160" s="13"/>
      <c r="N160" s="11"/>
      <c r="O160" s="34"/>
      <c r="P160" s="12"/>
      <c r="Q160" s="11"/>
      <c r="R160" s="55">
        <f>+L160*O160</f>
        <v>0</v>
      </c>
      <c r="S160" s="23"/>
    </row>
    <row r="161" spans="1:19" ht="12.75">
      <c r="A161" s="44"/>
      <c r="B161" s="11"/>
      <c r="C161" s="34"/>
      <c r="D161" s="12"/>
      <c r="E161" s="11"/>
      <c r="F161" s="34"/>
      <c r="G161" s="12"/>
      <c r="H161" s="11"/>
      <c r="I161" s="55">
        <f>+C161*F161</f>
        <v>0</v>
      </c>
      <c r="J161" s="13"/>
      <c r="K161" s="26"/>
      <c r="L161" s="67"/>
      <c r="M161" s="13"/>
      <c r="N161" s="3"/>
      <c r="O161" s="50"/>
      <c r="P161" s="5"/>
      <c r="Q161" s="3"/>
      <c r="R161" s="55">
        <f>+L161*O161</f>
        <v>0</v>
      </c>
      <c r="S161" s="22"/>
    </row>
    <row r="162" spans="1:19" ht="12.75">
      <c r="A162" s="45"/>
      <c r="B162" s="3"/>
      <c r="C162" s="50"/>
      <c r="D162" s="5"/>
      <c r="E162" s="3"/>
      <c r="F162" s="50"/>
      <c r="G162" s="5"/>
      <c r="H162" s="3"/>
      <c r="I162" s="55">
        <f>+C162*F162</f>
        <v>0</v>
      </c>
      <c r="J162" s="6"/>
      <c r="K162" s="87"/>
      <c r="L162" s="131"/>
      <c r="M162" s="9"/>
      <c r="N162" s="11"/>
      <c r="O162" s="34"/>
      <c r="P162" s="12"/>
      <c r="Q162" s="11"/>
      <c r="R162" s="55">
        <f>+L162*O162</f>
        <v>0</v>
      </c>
      <c r="S162" s="23"/>
    </row>
    <row r="163" spans="1:19" ht="13.5" thickBot="1">
      <c r="A163" s="46"/>
      <c r="B163" s="24"/>
      <c r="C163" s="51"/>
      <c r="D163" s="25"/>
      <c r="E163" s="24"/>
      <c r="F163" s="51"/>
      <c r="G163" s="25"/>
      <c r="H163" s="24"/>
      <c r="I163" s="55">
        <f>+C163*F163</f>
        <v>0</v>
      </c>
      <c r="J163" s="109"/>
      <c r="K163" s="27"/>
      <c r="L163" s="132"/>
      <c r="M163" s="107"/>
      <c r="N163" s="29"/>
      <c r="O163" s="52"/>
      <c r="P163" s="28"/>
      <c r="Q163" s="29"/>
      <c r="R163" s="55">
        <f>+L163*O163</f>
        <v>0</v>
      </c>
      <c r="S163" s="30"/>
    </row>
    <row r="164" spans="1:19" ht="13.5" thickBot="1">
      <c r="A164" s="6"/>
      <c r="B164" s="6"/>
      <c r="C164" s="6"/>
      <c r="D164" s="6"/>
      <c r="E164" s="6"/>
      <c r="F164" s="6"/>
      <c r="G164" s="6"/>
      <c r="H164" s="3"/>
      <c r="I164" s="128" t="s">
        <v>212</v>
      </c>
      <c r="J164" s="6"/>
      <c r="K164" s="21"/>
      <c r="L164" s="6"/>
      <c r="M164" s="6"/>
      <c r="N164" s="6"/>
      <c r="O164" s="6"/>
      <c r="P164" s="6"/>
      <c r="Q164" s="3"/>
      <c r="R164" s="130" t="s">
        <v>214</v>
      </c>
      <c r="S164" s="22"/>
    </row>
    <row r="165" spans="1:19" ht="13.5" thickBot="1">
      <c r="A165" s="6"/>
      <c r="B165" s="6"/>
      <c r="C165" s="6"/>
      <c r="D165" s="6"/>
      <c r="E165" s="16" t="s">
        <v>7</v>
      </c>
      <c r="F165" s="17"/>
      <c r="G165" s="17"/>
      <c r="H165" s="20"/>
      <c r="I165" s="127">
        <f>SUM(I159:I163)</f>
        <v>0</v>
      </c>
      <c r="J165" s="17"/>
      <c r="K165" s="230"/>
      <c r="L165" s="17"/>
      <c r="M165" s="17"/>
      <c r="N165" s="17"/>
      <c r="O165" s="17"/>
      <c r="P165" s="17"/>
      <c r="Q165" s="20"/>
      <c r="R165" s="129">
        <f>SUM(R159:R163)</f>
        <v>0</v>
      </c>
      <c r="S165" s="18"/>
    </row>
    <row r="167" ht="12.75">
      <c r="A167" s="42" t="s">
        <v>28</v>
      </c>
    </row>
    <row r="168" spans="1:1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436" t="s">
        <v>424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Tarcisio</dc:creator>
  <cp:keywords/>
  <dc:description/>
  <cp:lastModifiedBy>Tarcisio</cp:lastModifiedBy>
  <cp:lastPrinted>1999-09-27T12:58:28Z</cp:lastPrinted>
  <dcterms:created xsi:type="dcterms:W3CDTF">1999-07-23T06:37:39Z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